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fhf-lorenaj\Documents\0-Strategisk klippfisk-saltfisk\PIB utlysning-SSKlippfisk\2018 reviderte dokumenter_endelig\"/>
    </mc:Choice>
  </mc:AlternateContent>
  <xr:revisionPtr revIDLastSave="0" documentId="13_ncr:1_{19E61675-8D31-44C9-8E5F-B06F4EC33223}" xr6:coauthVersionLast="33" xr6:coauthVersionMax="34" xr10:uidLastSave="{00000000-0000-0000-0000-000000000000}"/>
  <bookViews>
    <workbookView xWindow="0" yWindow="0" windowWidth="19200" windowHeight="6950" tabRatio="316" xr2:uid="{00000000-000D-0000-FFFF-FFFF00000000}"/>
  </bookViews>
  <sheets>
    <sheet name="Fase 1" sheetId="3" r:id="rId1"/>
    <sheet name="Fase 2" sheetId="5" r:id="rId2"/>
    <sheet name="Fase 3" sheetId="6" r:id="rId3"/>
    <sheet name="Fase 4" sheetId="7" r:id="rId4"/>
    <sheet name="Fase 5" sheetId="8" r:id="rId5"/>
    <sheet name="Ark5" sheetId="9" r:id="rId6"/>
  </sheets>
  <definedNames>
    <definedName name="_xlnm.Print_Area" localSheetId="0">'Fase 1'!$B$4:$S$132</definedName>
    <definedName name="_xlnm.Print_Area" localSheetId="1">'Fase 2'!$B$4:$S$132</definedName>
    <definedName name="_xlnm.Print_Area" localSheetId="2">'Fase 3'!$B$4:$S$132</definedName>
    <definedName name="_xlnm.Print_Area" localSheetId="3">'Fase 4'!$B$4:$S$131</definedName>
    <definedName name="_xlnm.Print_Area" localSheetId="4">'Fase 5'!$B$4:$S$132</definedName>
  </definedNames>
  <calcPr calcId="179016"/>
</workbook>
</file>

<file path=xl/calcChain.xml><?xml version="1.0" encoding="utf-8"?>
<calcChain xmlns="http://schemas.openxmlformats.org/spreadsheetml/2006/main">
  <c r="C130" i="8" l="1"/>
  <c r="B130" i="8"/>
  <c r="C129" i="8"/>
  <c r="B129" i="8"/>
  <c r="C128" i="8"/>
  <c r="B128" i="8"/>
  <c r="C127" i="8"/>
  <c r="B127" i="8"/>
  <c r="C126" i="8"/>
  <c r="B126" i="8"/>
  <c r="C125" i="8"/>
  <c r="B125" i="8"/>
  <c r="C124" i="8"/>
  <c r="B124" i="8"/>
  <c r="C123" i="8"/>
  <c r="B123" i="8"/>
  <c r="C122" i="8"/>
  <c r="B122" i="8"/>
  <c r="P120" i="8"/>
  <c r="L120" i="8"/>
  <c r="H120" i="8"/>
  <c r="D120" i="8"/>
  <c r="L112" i="8"/>
  <c r="K112" i="8"/>
  <c r="L111" i="8"/>
  <c r="K111" i="8"/>
  <c r="L110" i="8"/>
  <c r="K110" i="8"/>
  <c r="L109" i="8"/>
  <c r="K109" i="8"/>
  <c r="L108" i="8"/>
  <c r="K108" i="8"/>
  <c r="L107" i="8"/>
  <c r="K107" i="8"/>
  <c r="L106" i="8"/>
  <c r="K106" i="8"/>
  <c r="L105" i="8"/>
  <c r="K105" i="8"/>
  <c r="F104" i="8"/>
  <c r="E79" i="8"/>
  <c r="E91" i="8"/>
  <c r="E103" i="8"/>
  <c r="D101" i="8"/>
  <c r="L100" i="8"/>
  <c r="K100" i="8"/>
  <c r="L99" i="8"/>
  <c r="K99" i="8"/>
  <c r="L98" i="8"/>
  <c r="K98" i="8"/>
  <c r="L97" i="8"/>
  <c r="K97" i="8"/>
  <c r="L96" i="8"/>
  <c r="K96" i="8"/>
  <c r="L95" i="8"/>
  <c r="K95" i="8"/>
  <c r="L94" i="8"/>
  <c r="K94" i="8"/>
  <c r="L93" i="8"/>
  <c r="K93" i="8"/>
  <c r="F92" i="8"/>
  <c r="D89" i="8"/>
  <c r="L88" i="8"/>
  <c r="K88" i="8"/>
  <c r="E76" i="8"/>
  <c r="E88" i="8"/>
  <c r="E100" i="8"/>
  <c r="E112" i="8"/>
  <c r="L87" i="8"/>
  <c r="K87" i="8"/>
  <c r="L86" i="8"/>
  <c r="K86" i="8"/>
  <c r="L85" i="8"/>
  <c r="K85" i="8"/>
  <c r="L84" i="8"/>
  <c r="K84" i="8"/>
  <c r="L83" i="8"/>
  <c r="K83" i="8"/>
  <c r="L82" i="8"/>
  <c r="K82" i="8"/>
  <c r="L81" i="8"/>
  <c r="K81" i="8"/>
  <c r="F80" i="8"/>
  <c r="E78" i="8"/>
  <c r="E90" i="8"/>
  <c r="E102" i="8"/>
  <c r="E77" i="8"/>
  <c r="E89" i="8"/>
  <c r="E101" i="8"/>
  <c r="D77" i="8"/>
  <c r="L76" i="8"/>
  <c r="K76" i="8"/>
  <c r="L75" i="8"/>
  <c r="K75" i="8"/>
  <c r="E75" i="8"/>
  <c r="E87" i="8"/>
  <c r="E99" i="8"/>
  <c r="E111" i="8"/>
  <c r="L74" i="8"/>
  <c r="K74" i="8"/>
  <c r="E74" i="8"/>
  <c r="E86" i="8"/>
  <c r="E98" i="8"/>
  <c r="E110" i="8"/>
  <c r="L73" i="8"/>
  <c r="K73" i="8"/>
  <c r="E73" i="8"/>
  <c r="E85" i="8"/>
  <c r="E97" i="8"/>
  <c r="E109" i="8"/>
  <c r="L72" i="8"/>
  <c r="K72" i="8"/>
  <c r="E72" i="8"/>
  <c r="E84" i="8"/>
  <c r="E96" i="8"/>
  <c r="E108" i="8"/>
  <c r="L71" i="8"/>
  <c r="K71" i="8"/>
  <c r="E71" i="8"/>
  <c r="E83" i="8"/>
  <c r="E95" i="8"/>
  <c r="E107" i="8"/>
  <c r="L70" i="8"/>
  <c r="K70" i="8"/>
  <c r="E70" i="8"/>
  <c r="E82" i="8"/>
  <c r="E94" i="8"/>
  <c r="E106" i="8"/>
  <c r="L69" i="8"/>
  <c r="L113" i="8"/>
  <c r="K69" i="8"/>
  <c r="E69" i="8"/>
  <c r="E81" i="8"/>
  <c r="E93" i="8"/>
  <c r="E105" i="8"/>
  <c r="F68" i="8"/>
  <c r="D65" i="8"/>
  <c r="L57" i="8"/>
  <c r="L56" i="8"/>
  <c r="L55" i="8"/>
  <c r="L54" i="8"/>
  <c r="L53" i="8"/>
  <c r="K52" i="8"/>
  <c r="J52" i="8"/>
  <c r="I52" i="8"/>
  <c r="H52" i="8"/>
  <c r="G52" i="8"/>
  <c r="F52" i="8"/>
  <c r="E52" i="8"/>
  <c r="D52" i="8"/>
  <c r="C52" i="8"/>
  <c r="B52" i="8"/>
  <c r="K51" i="8"/>
  <c r="J51" i="8"/>
  <c r="I51" i="8"/>
  <c r="H51" i="8"/>
  <c r="G51" i="8"/>
  <c r="F51" i="8"/>
  <c r="E51" i="8"/>
  <c r="D51" i="8"/>
  <c r="C51" i="8"/>
  <c r="B51" i="8"/>
  <c r="K50" i="8"/>
  <c r="J50" i="8"/>
  <c r="I50" i="8"/>
  <c r="H50" i="8"/>
  <c r="G50" i="8"/>
  <c r="F50" i="8"/>
  <c r="E50" i="8"/>
  <c r="D50" i="8"/>
  <c r="C50" i="8"/>
  <c r="B50" i="8"/>
  <c r="K49" i="8"/>
  <c r="J49" i="8"/>
  <c r="I49" i="8"/>
  <c r="H49" i="8"/>
  <c r="G49" i="8"/>
  <c r="F49" i="8"/>
  <c r="E49" i="8"/>
  <c r="D49" i="8"/>
  <c r="C49" i="8"/>
  <c r="B49" i="8"/>
  <c r="K48" i="8"/>
  <c r="J48" i="8"/>
  <c r="I48" i="8"/>
  <c r="H48" i="8"/>
  <c r="G48" i="8"/>
  <c r="F48" i="8"/>
  <c r="E48" i="8"/>
  <c r="D48" i="8"/>
  <c r="C48" i="8"/>
  <c r="B48" i="8"/>
  <c r="K47" i="8"/>
  <c r="J47" i="8"/>
  <c r="I47" i="8"/>
  <c r="H47" i="8"/>
  <c r="G47" i="8"/>
  <c r="F47" i="8"/>
  <c r="E47" i="8"/>
  <c r="D47" i="8"/>
  <c r="C47" i="8"/>
  <c r="B47" i="8"/>
  <c r="K46" i="8"/>
  <c r="J46" i="8"/>
  <c r="I46" i="8"/>
  <c r="H46" i="8"/>
  <c r="G46" i="8"/>
  <c r="F46" i="8"/>
  <c r="E46" i="8"/>
  <c r="D46" i="8"/>
  <c r="C46" i="8"/>
  <c r="B46" i="8"/>
  <c r="K45" i="8"/>
  <c r="J45" i="8"/>
  <c r="I45" i="8"/>
  <c r="H45" i="8"/>
  <c r="G45" i="8"/>
  <c r="F45" i="8"/>
  <c r="E45" i="8"/>
  <c r="D45" i="8"/>
  <c r="C45" i="8"/>
  <c r="B45" i="8"/>
  <c r="K44" i="8"/>
  <c r="J44" i="8"/>
  <c r="I44" i="8"/>
  <c r="H44" i="8"/>
  <c r="J97" i="8"/>
  <c r="G44" i="8"/>
  <c r="F44" i="8"/>
  <c r="J71" i="8"/>
  <c r="E44" i="8"/>
  <c r="D44" i="8"/>
  <c r="J93" i="8"/>
  <c r="C44" i="8"/>
  <c r="B44" i="8"/>
  <c r="K40" i="8"/>
  <c r="J40" i="8"/>
  <c r="J25" i="8"/>
  <c r="I40" i="8"/>
  <c r="I25" i="8"/>
  <c r="H40" i="8"/>
  <c r="H25" i="8"/>
  <c r="G40" i="8"/>
  <c r="F40" i="8"/>
  <c r="E40" i="8"/>
  <c r="D40" i="8"/>
  <c r="K38" i="8"/>
  <c r="J38" i="8"/>
  <c r="I38" i="8"/>
  <c r="H38" i="8"/>
  <c r="G38" i="8"/>
  <c r="F38" i="8"/>
  <c r="E38" i="8"/>
  <c r="D38" i="8"/>
  <c r="L37" i="8"/>
  <c r="L36" i="8"/>
  <c r="L35" i="8"/>
  <c r="L34" i="8"/>
  <c r="L33" i="8"/>
  <c r="L32" i="8"/>
  <c r="L31" i="8"/>
  <c r="L30" i="8"/>
  <c r="L29" i="8"/>
  <c r="L38" i="8"/>
  <c r="L25" i="8"/>
  <c r="K25" i="8"/>
  <c r="G25" i="8"/>
  <c r="F25" i="8"/>
  <c r="E25" i="8"/>
  <c r="D25" i="8"/>
  <c r="K17" i="8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P120" i="7"/>
  <c r="L120" i="7"/>
  <c r="H120" i="7"/>
  <c r="D120" i="7"/>
  <c r="L112" i="7"/>
  <c r="K112" i="7"/>
  <c r="L111" i="7"/>
  <c r="K111" i="7"/>
  <c r="L110" i="7"/>
  <c r="K110" i="7"/>
  <c r="L109" i="7"/>
  <c r="K109" i="7"/>
  <c r="L108" i="7"/>
  <c r="K108" i="7"/>
  <c r="L107" i="7"/>
  <c r="K107" i="7"/>
  <c r="L106" i="7"/>
  <c r="K106" i="7"/>
  <c r="L105" i="7"/>
  <c r="K105" i="7"/>
  <c r="F104" i="7"/>
  <c r="E77" i="7"/>
  <c r="E89" i="7"/>
  <c r="E101" i="7"/>
  <c r="D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3" i="7"/>
  <c r="K93" i="7"/>
  <c r="F92" i="7"/>
  <c r="D89" i="7"/>
  <c r="L88" i="7"/>
  <c r="K88" i="7"/>
  <c r="E76" i="7"/>
  <c r="E88" i="7"/>
  <c r="E100" i="7"/>
  <c r="E112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F80" i="7"/>
  <c r="E79" i="7"/>
  <c r="E91" i="7"/>
  <c r="E103" i="7"/>
  <c r="E78" i="7"/>
  <c r="E90" i="7"/>
  <c r="E102" i="7"/>
  <c r="D77" i="7"/>
  <c r="L76" i="7"/>
  <c r="K76" i="7"/>
  <c r="L75" i="7"/>
  <c r="K75" i="7"/>
  <c r="E75" i="7"/>
  <c r="E87" i="7"/>
  <c r="E99" i="7"/>
  <c r="E111" i="7"/>
  <c r="L74" i="7"/>
  <c r="K74" i="7"/>
  <c r="E74" i="7"/>
  <c r="E86" i="7"/>
  <c r="E98" i="7"/>
  <c r="E110" i="7"/>
  <c r="L73" i="7"/>
  <c r="K73" i="7"/>
  <c r="E73" i="7"/>
  <c r="E85" i="7"/>
  <c r="E97" i="7"/>
  <c r="E109" i="7"/>
  <c r="L72" i="7"/>
  <c r="K72" i="7"/>
  <c r="E72" i="7"/>
  <c r="E84" i="7"/>
  <c r="E96" i="7"/>
  <c r="E108" i="7"/>
  <c r="L71" i="7"/>
  <c r="K71" i="7"/>
  <c r="E71" i="7"/>
  <c r="E83" i="7"/>
  <c r="E95" i="7"/>
  <c r="E107" i="7"/>
  <c r="L70" i="7"/>
  <c r="K70" i="7"/>
  <c r="E70" i="7"/>
  <c r="E82" i="7"/>
  <c r="E94" i="7"/>
  <c r="E106" i="7"/>
  <c r="L69" i="7"/>
  <c r="K69" i="7"/>
  <c r="E69" i="7"/>
  <c r="E81" i="7"/>
  <c r="E93" i="7"/>
  <c r="E105" i="7"/>
  <c r="F68" i="7"/>
  <c r="D65" i="7"/>
  <c r="L57" i="7"/>
  <c r="L56" i="7"/>
  <c r="L55" i="7"/>
  <c r="L54" i="7"/>
  <c r="L53" i="7"/>
  <c r="K52" i="7"/>
  <c r="J52" i="7"/>
  <c r="I52" i="7"/>
  <c r="H52" i="7"/>
  <c r="G52" i="7"/>
  <c r="F52" i="7"/>
  <c r="E52" i="7"/>
  <c r="D52" i="7"/>
  <c r="C52" i="7"/>
  <c r="B52" i="7"/>
  <c r="K51" i="7"/>
  <c r="J51" i="7"/>
  <c r="I51" i="7"/>
  <c r="H51" i="7"/>
  <c r="G51" i="7"/>
  <c r="F51" i="7"/>
  <c r="E51" i="7"/>
  <c r="D51" i="7"/>
  <c r="C51" i="7"/>
  <c r="B51" i="7"/>
  <c r="K50" i="7"/>
  <c r="J50" i="7"/>
  <c r="I50" i="7"/>
  <c r="H50" i="7"/>
  <c r="G50" i="7"/>
  <c r="F50" i="7"/>
  <c r="E50" i="7"/>
  <c r="D50" i="7"/>
  <c r="C50" i="7"/>
  <c r="B50" i="7"/>
  <c r="K49" i="7"/>
  <c r="J49" i="7"/>
  <c r="I49" i="7"/>
  <c r="H49" i="7"/>
  <c r="G49" i="7"/>
  <c r="F49" i="7"/>
  <c r="E49" i="7"/>
  <c r="D49" i="7"/>
  <c r="C49" i="7"/>
  <c r="B49" i="7"/>
  <c r="K48" i="7"/>
  <c r="J48" i="7"/>
  <c r="I48" i="7"/>
  <c r="H48" i="7"/>
  <c r="G48" i="7"/>
  <c r="F48" i="7"/>
  <c r="E48" i="7"/>
  <c r="D48" i="7"/>
  <c r="C48" i="7"/>
  <c r="B48" i="7"/>
  <c r="K47" i="7"/>
  <c r="J47" i="7"/>
  <c r="I47" i="7"/>
  <c r="H47" i="7"/>
  <c r="G47" i="7"/>
  <c r="F47" i="7"/>
  <c r="E47" i="7"/>
  <c r="D47" i="7"/>
  <c r="C47" i="7"/>
  <c r="B47" i="7"/>
  <c r="K46" i="7"/>
  <c r="J46" i="7"/>
  <c r="I46" i="7"/>
  <c r="H46" i="7"/>
  <c r="G46" i="7"/>
  <c r="F46" i="7"/>
  <c r="E46" i="7"/>
  <c r="D46" i="7"/>
  <c r="C46" i="7"/>
  <c r="B46" i="7"/>
  <c r="K45" i="7"/>
  <c r="J45" i="7"/>
  <c r="I45" i="7"/>
  <c r="H45" i="7"/>
  <c r="G45" i="7"/>
  <c r="F45" i="7"/>
  <c r="E45" i="7"/>
  <c r="D45" i="7"/>
  <c r="C45" i="7"/>
  <c r="B45" i="7"/>
  <c r="K44" i="7"/>
  <c r="J44" i="7"/>
  <c r="I44" i="7"/>
  <c r="H44" i="7"/>
  <c r="G44" i="7"/>
  <c r="F44" i="7"/>
  <c r="E44" i="7"/>
  <c r="D44" i="7"/>
  <c r="C44" i="7"/>
  <c r="B44" i="7"/>
  <c r="K40" i="7"/>
  <c r="J40" i="7"/>
  <c r="J25" i="7"/>
  <c r="I40" i="7"/>
  <c r="I25" i="7"/>
  <c r="H40" i="7"/>
  <c r="H25" i="7"/>
  <c r="G40" i="7"/>
  <c r="F40" i="7"/>
  <c r="E40" i="7"/>
  <c r="D40" i="7"/>
  <c r="K38" i="7"/>
  <c r="J38" i="7"/>
  <c r="I38" i="7"/>
  <c r="H38" i="7"/>
  <c r="G38" i="7"/>
  <c r="F38" i="7"/>
  <c r="E38" i="7"/>
  <c r="D38" i="7"/>
  <c r="L37" i="7"/>
  <c r="L36" i="7"/>
  <c r="L35" i="7"/>
  <c r="L34" i="7"/>
  <c r="L33" i="7"/>
  <c r="L32" i="7"/>
  <c r="L31" i="7"/>
  <c r="L30" i="7"/>
  <c r="L29" i="7"/>
  <c r="L38" i="7"/>
  <c r="L25" i="7"/>
  <c r="K25" i="7"/>
  <c r="G25" i="7"/>
  <c r="F25" i="7"/>
  <c r="E25" i="7"/>
  <c r="D25" i="7"/>
  <c r="K17" i="7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P120" i="6"/>
  <c r="L120" i="6"/>
  <c r="H120" i="6"/>
  <c r="D120" i="6"/>
  <c r="L112" i="6"/>
  <c r="K112" i="6"/>
  <c r="L111" i="6"/>
  <c r="K111" i="6"/>
  <c r="L110" i="6"/>
  <c r="K110" i="6"/>
  <c r="L109" i="6"/>
  <c r="K109" i="6"/>
  <c r="L108" i="6"/>
  <c r="K108" i="6"/>
  <c r="L107" i="6"/>
  <c r="K107" i="6"/>
  <c r="L106" i="6"/>
  <c r="K106" i="6"/>
  <c r="L105" i="6"/>
  <c r="K105" i="6"/>
  <c r="F104" i="6"/>
  <c r="D101" i="6"/>
  <c r="L100" i="6"/>
  <c r="K100" i="6"/>
  <c r="L99" i="6"/>
  <c r="K99" i="6"/>
  <c r="L98" i="6"/>
  <c r="K98" i="6"/>
  <c r="L97" i="6"/>
  <c r="K97" i="6"/>
  <c r="L96" i="6"/>
  <c r="K96" i="6"/>
  <c r="L95" i="6"/>
  <c r="K95" i="6"/>
  <c r="L94" i="6"/>
  <c r="K94" i="6"/>
  <c r="L93" i="6"/>
  <c r="K93" i="6"/>
  <c r="F92" i="6"/>
  <c r="D89" i="6"/>
  <c r="L88" i="6"/>
  <c r="K88" i="6"/>
  <c r="L87" i="6"/>
  <c r="K87" i="6"/>
  <c r="L86" i="6"/>
  <c r="K86" i="6"/>
  <c r="L85" i="6"/>
  <c r="K85" i="6"/>
  <c r="L84" i="6"/>
  <c r="K84" i="6"/>
  <c r="L83" i="6"/>
  <c r="K83" i="6"/>
  <c r="L82" i="6"/>
  <c r="K82" i="6"/>
  <c r="L81" i="6"/>
  <c r="K81" i="6"/>
  <c r="F80" i="6"/>
  <c r="E79" i="6"/>
  <c r="E91" i="6"/>
  <c r="E103" i="6"/>
  <c r="E78" i="6"/>
  <c r="E90" i="6"/>
  <c r="E102" i="6"/>
  <c r="E77" i="6"/>
  <c r="E89" i="6"/>
  <c r="E101" i="6"/>
  <c r="D77" i="6"/>
  <c r="L76" i="6"/>
  <c r="K76" i="6"/>
  <c r="E76" i="6"/>
  <c r="E88" i="6"/>
  <c r="E100" i="6"/>
  <c r="E112" i="6"/>
  <c r="L75" i="6"/>
  <c r="K75" i="6"/>
  <c r="E75" i="6"/>
  <c r="E87" i="6"/>
  <c r="E99" i="6"/>
  <c r="E111" i="6"/>
  <c r="L74" i="6"/>
  <c r="K74" i="6"/>
  <c r="E74" i="6"/>
  <c r="E86" i="6"/>
  <c r="E98" i="6"/>
  <c r="E110" i="6"/>
  <c r="L73" i="6"/>
  <c r="K73" i="6"/>
  <c r="E73" i="6"/>
  <c r="E85" i="6"/>
  <c r="E97" i="6"/>
  <c r="E109" i="6"/>
  <c r="L72" i="6"/>
  <c r="K72" i="6"/>
  <c r="E72" i="6"/>
  <c r="E84" i="6"/>
  <c r="E96" i="6"/>
  <c r="E108" i="6"/>
  <c r="L71" i="6"/>
  <c r="K71" i="6"/>
  <c r="E71" i="6"/>
  <c r="E83" i="6"/>
  <c r="E95" i="6"/>
  <c r="E107" i="6"/>
  <c r="L70" i="6"/>
  <c r="K70" i="6"/>
  <c r="E70" i="6"/>
  <c r="E82" i="6"/>
  <c r="E94" i="6"/>
  <c r="E106" i="6"/>
  <c r="L69" i="6"/>
  <c r="K69" i="6"/>
  <c r="K113" i="6"/>
  <c r="E69" i="6"/>
  <c r="E81" i="6"/>
  <c r="E93" i="6"/>
  <c r="E105" i="6"/>
  <c r="F68" i="6"/>
  <c r="D65" i="6"/>
  <c r="L57" i="6"/>
  <c r="L56" i="6"/>
  <c r="L55" i="6"/>
  <c r="L54" i="6"/>
  <c r="L53" i="6"/>
  <c r="K52" i="6"/>
  <c r="J52" i="6"/>
  <c r="I52" i="6"/>
  <c r="H52" i="6"/>
  <c r="G52" i="6"/>
  <c r="F52" i="6"/>
  <c r="E52" i="6"/>
  <c r="D52" i="6"/>
  <c r="L52" i="6"/>
  <c r="C52" i="6"/>
  <c r="B52" i="6"/>
  <c r="K51" i="6"/>
  <c r="J51" i="6"/>
  <c r="I51" i="6"/>
  <c r="H51" i="6"/>
  <c r="G51" i="6"/>
  <c r="F51" i="6"/>
  <c r="E51" i="6"/>
  <c r="D51" i="6"/>
  <c r="L51" i="6"/>
  <c r="C51" i="6"/>
  <c r="B51" i="6"/>
  <c r="K50" i="6"/>
  <c r="J50" i="6"/>
  <c r="I50" i="6"/>
  <c r="H50" i="6"/>
  <c r="G50" i="6"/>
  <c r="F50" i="6"/>
  <c r="E50" i="6"/>
  <c r="D50" i="6"/>
  <c r="L50" i="6"/>
  <c r="C50" i="6"/>
  <c r="B50" i="6"/>
  <c r="K49" i="6"/>
  <c r="J49" i="6"/>
  <c r="I49" i="6"/>
  <c r="H49" i="6"/>
  <c r="G49" i="6"/>
  <c r="F49" i="6"/>
  <c r="E49" i="6"/>
  <c r="D49" i="6"/>
  <c r="L49" i="6"/>
  <c r="C49" i="6"/>
  <c r="B49" i="6"/>
  <c r="K48" i="6"/>
  <c r="J48" i="6"/>
  <c r="I48" i="6"/>
  <c r="H48" i="6"/>
  <c r="G48" i="6"/>
  <c r="F48" i="6"/>
  <c r="E48" i="6"/>
  <c r="D48" i="6"/>
  <c r="L48" i="6"/>
  <c r="C48" i="6"/>
  <c r="B48" i="6"/>
  <c r="K47" i="6"/>
  <c r="J47" i="6"/>
  <c r="I47" i="6"/>
  <c r="H47" i="6"/>
  <c r="G47" i="6"/>
  <c r="F47" i="6"/>
  <c r="E47" i="6"/>
  <c r="D47" i="6"/>
  <c r="L47" i="6"/>
  <c r="C47" i="6"/>
  <c r="B47" i="6"/>
  <c r="K46" i="6"/>
  <c r="J46" i="6"/>
  <c r="I46" i="6"/>
  <c r="H46" i="6"/>
  <c r="G46" i="6"/>
  <c r="F46" i="6"/>
  <c r="E46" i="6"/>
  <c r="D46" i="6"/>
  <c r="L46" i="6"/>
  <c r="C46" i="6"/>
  <c r="B46" i="6"/>
  <c r="K45" i="6"/>
  <c r="J45" i="6"/>
  <c r="I45" i="6"/>
  <c r="H45" i="6"/>
  <c r="G45" i="6"/>
  <c r="F45" i="6"/>
  <c r="E45" i="6"/>
  <c r="D45" i="6"/>
  <c r="L45" i="6"/>
  <c r="C45" i="6"/>
  <c r="B45" i="6"/>
  <c r="K44" i="6"/>
  <c r="J44" i="6"/>
  <c r="I44" i="6"/>
  <c r="H44" i="6"/>
  <c r="J97" i="6"/>
  <c r="G44" i="6"/>
  <c r="F44" i="6"/>
  <c r="J71" i="6"/>
  <c r="E44" i="6"/>
  <c r="D44" i="6"/>
  <c r="J93" i="6"/>
  <c r="C44" i="6"/>
  <c r="B44" i="6"/>
  <c r="K40" i="6"/>
  <c r="J40" i="6"/>
  <c r="I40" i="6"/>
  <c r="H40" i="6"/>
  <c r="G40" i="6"/>
  <c r="F40" i="6"/>
  <c r="E40" i="6"/>
  <c r="D40" i="6"/>
  <c r="K38" i="6"/>
  <c r="J38" i="6"/>
  <c r="I38" i="6"/>
  <c r="H38" i="6"/>
  <c r="G38" i="6"/>
  <c r="F38" i="6"/>
  <c r="E38" i="6"/>
  <c r="D38" i="6"/>
  <c r="L37" i="6"/>
  <c r="L36" i="6"/>
  <c r="L35" i="6"/>
  <c r="L34" i="6"/>
  <c r="L33" i="6"/>
  <c r="L32" i="6"/>
  <c r="L31" i="6"/>
  <c r="L30" i="6"/>
  <c r="L29" i="6"/>
  <c r="L25" i="6"/>
  <c r="K25" i="6"/>
  <c r="J25" i="6"/>
  <c r="I25" i="6"/>
  <c r="H25" i="6"/>
  <c r="G25" i="6"/>
  <c r="F25" i="6"/>
  <c r="E25" i="6"/>
  <c r="D25" i="6"/>
  <c r="K17" i="6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P120" i="5"/>
  <c r="L120" i="5"/>
  <c r="H120" i="5"/>
  <c r="D120" i="5"/>
  <c r="L112" i="5"/>
  <c r="K112" i="5"/>
  <c r="L111" i="5"/>
  <c r="K111" i="5"/>
  <c r="L110" i="5"/>
  <c r="K110" i="5"/>
  <c r="L109" i="5"/>
  <c r="K109" i="5"/>
  <c r="L108" i="5"/>
  <c r="K108" i="5"/>
  <c r="L107" i="5"/>
  <c r="K107" i="5"/>
  <c r="L106" i="5"/>
  <c r="K106" i="5"/>
  <c r="L105" i="5"/>
  <c r="K105" i="5"/>
  <c r="F104" i="5"/>
  <c r="D101" i="5"/>
  <c r="L100" i="5"/>
  <c r="K100" i="5"/>
  <c r="L99" i="5"/>
  <c r="K99" i="5"/>
  <c r="L98" i="5"/>
  <c r="K98" i="5"/>
  <c r="L97" i="5"/>
  <c r="K97" i="5"/>
  <c r="L96" i="5"/>
  <c r="K96" i="5"/>
  <c r="L95" i="5"/>
  <c r="K95" i="5"/>
  <c r="L94" i="5"/>
  <c r="K94" i="5"/>
  <c r="L93" i="5"/>
  <c r="K93" i="5"/>
  <c r="F92" i="5"/>
  <c r="D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F80" i="5"/>
  <c r="E79" i="5"/>
  <c r="E91" i="5"/>
  <c r="E103" i="5"/>
  <c r="E78" i="5"/>
  <c r="E90" i="5"/>
  <c r="E102" i="5"/>
  <c r="E77" i="5"/>
  <c r="E89" i="5"/>
  <c r="E101" i="5"/>
  <c r="D77" i="5"/>
  <c r="L76" i="5"/>
  <c r="K76" i="5"/>
  <c r="E76" i="5"/>
  <c r="E88" i="5"/>
  <c r="E100" i="5"/>
  <c r="E112" i="5"/>
  <c r="L75" i="5"/>
  <c r="K75" i="5"/>
  <c r="E75" i="5"/>
  <c r="E87" i="5"/>
  <c r="E99" i="5"/>
  <c r="E111" i="5"/>
  <c r="L74" i="5"/>
  <c r="K74" i="5"/>
  <c r="E74" i="5"/>
  <c r="E86" i="5"/>
  <c r="E98" i="5"/>
  <c r="E110" i="5"/>
  <c r="L73" i="5"/>
  <c r="K73" i="5"/>
  <c r="E73" i="5"/>
  <c r="E85" i="5"/>
  <c r="E97" i="5"/>
  <c r="E109" i="5"/>
  <c r="L72" i="5"/>
  <c r="K72" i="5"/>
  <c r="E72" i="5"/>
  <c r="E84" i="5"/>
  <c r="E96" i="5"/>
  <c r="E108" i="5"/>
  <c r="L71" i="5"/>
  <c r="K71" i="5"/>
  <c r="E71" i="5"/>
  <c r="E83" i="5"/>
  <c r="E95" i="5"/>
  <c r="E107" i="5"/>
  <c r="L70" i="5"/>
  <c r="K70" i="5"/>
  <c r="E70" i="5"/>
  <c r="E82" i="5"/>
  <c r="E94" i="5"/>
  <c r="E106" i="5"/>
  <c r="L69" i="5"/>
  <c r="L113" i="5"/>
  <c r="K69" i="5"/>
  <c r="K113" i="5"/>
  <c r="E69" i="5"/>
  <c r="E81" i="5"/>
  <c r="E93" i="5"/>
  <c r="E105" i="5"/>
  <c r="F68" i="5"/>
  <c r="D65" i="5"/>
  <c r="L57" i="5"/>
  <c r="L56" i="5"/>
  <c r="L55" i="5"/>
  <c r="L54" i="5"/>
  <c r="L53" i="5"/>
  <c r="K52" i="5"/>
  <c r="J52" i="5"/>
  <c r="I52" i="5"/>
  <c r="H52" i="5"/>
  <c r="G52" i="5"/>
  <c r="F52" i="5"/>
  <c r="E52" i="5"/>
  <c r="D52" i="5"/>
  <c r="L52" i="5"/>
  <c r="C52" i="5"/>
  <c r="B52" i="5"/>
  <c r="K51" i="5"/>
  <c r="J51" i="5"/>
  <c r="I51" i="5"/>
  <c r="H51" i="5"/>
  <c r="G51" i="5"/>
  <c r="F51" i="5"/>
  <c r="E51" i="5"/>
  <c r="D51" i="5"/>
  <c r="L51" i="5"/>
  <c r="C51" i="5"/>
  <c r="B51" i="5"/>
  <c r="K50" i="5"/>
  <c r="J50" i="5"/>
  <c r="I50" i="5"/>
  <c r="H50" i="5"/>
  <c r="G50" i="5"/>
  <c r="F50" i="5"/>
  <c r="E50" i="5"/>
  <c r="D50" i="5"/>
  <c r="L50" i="5"/>
  <c r="C50" i="5"/>
  <c r="B50" i="5"/>
  <c r="K49" i="5"/>
  <c r="J49" i="5"/>
  <c r="I49" i="5"/>
  <c r="H49" i="5"/>
  <c r="G49" i="5"/>
  <c r="F49" i="5"/>
  <c r="E49" i="5"/>
  <c r="D49" i="5"/>
  <c r="L49" i="5"/>
  <c r="C49" i="5"/>
  <c r="B49" i="5"/>
  <c r="K48" i="5"/>
  <c r="J48" i="5"/>
  <c r="I48" i="5"/>
  <c r="H48" i="5"/>
  <c r="G48" i="5"/>
  <c r="F48" i="5"/>
  <c r="E48" i="5"/>
  <c r="D48" i="5"/>
  <c r="L48" i="5"/>
  <c r="C48" i="5"/>
  <c r="B48" i="5"/>
  <c r="K47" i="5"/>
  <c r="J47" i="5"/>
  <c r="I47" i="5"/>
  <c r="H47" i="5"/>
  <c r="G47" i="5"/>
  <c r="F47" i="5"/>
  <c r="E47" i="5"/>
  <c r="D47" i="5"/>
  <c r="L47" i="5"/>
  <c r="C47" i="5"/>
  <c r="B47" i="5"/>
  <c r="K46" i="5"/>
  <c r="J46" i="5"/>
  <c r="I46" i="5"/>
  <c r="H46" i="5"/>
  <c r="G46" i="5"/>
  <c r="F46" i="5"/>
  <c r="E46" i="5"/>
  <c r="D46" i="5"/>
  <c r="L46" i="5"/>
  <c r="C46" i="5"/>
  <c r="B46" i="5"/>
  <c r="K45" i="5"/>
  <c r="J45" i="5"/>
  <c r="I45" i="5"/>
  <c r="H45" i="5"/>
  <c r="G45" i="5"/>
  <c r="F45" i="5"/>
  <c r="E45" i="5"/>
  <c r="D45" i="5"/>
  <c r="C45" i="5"/>
  <c r="B45" i="5"/>
  <c r="K44" i="5"/>
  <c r="J44" i="5"/>
  <c r="I44" i="5"/>
  <c r="H44" i="5"/>
  <c r="G44" i="5"/>
  <c r="F44" i="5"/>
  <c r="E44" i="5"/>
  <c r="D44" i="5"/>
  <c r="C44" i="5"/>
  <c r="B44" i="5"/>
  <c r="K40" i="5"/>
  <c r="K25" i="5"/>
  <c r="J40" i="5"/>
  <c r="J25" i="5"/>
  <c r="I40" i="5"/>
  <c r="I25" i="5"/>
  <c r="H40" i="5"/>
  <c r="G40" i="5"/>
  <c r="G25" i="5"/>
  <c r="F40" i="5"/>
  <c r="E40" i="5"/>
  <c r="D40" i="5"/>
  <c r="K38" i="5"/>
  <c r="J38" i="5"/>
  <c r="I38" i="5"/>
  <c r="H38" i="5"/>
  <c r="G38" i="5"/>
  <c r="F38" i="5"/>
  <c r="E38" i="5"/>
  <c r="D38" i="5"/>
  <c r="L37" i="5"/>
  <c r="L36" i="5"/>
  <c r="L35" i="5"/>
  <c r="L34" i="5"/>
  <c r="L33" i="5"/>
  <c r="L32" i="5"/>
  <c r="L31" i="5"/>
  <c r="L30" i="5"/>
  <c r="L29" i="5"/>
  <c r="L38" i="5"/>
  <c r="L25" i="5"/>
  <c r="H25" i="5"/>
  <c r="F25" i="5"/>
  <c r="E25" i="5"/>
  <c r="D25" i="5"/>
  <c r="K17" i="5"/>
  <c r="D25" i="3"/>
  <c r="L29" i="3"/>
  <c r="L75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P120" i="3"/>
  <c r="L120" i="3"/>
  <c r="H120" i="3"/>
  <c r="D120" i="3"/>
  <c r="L112" i="3"/>
  <c r="K112" i="3"/>
  <c r="L111" i="3"/>
  <c r="K111" i="3"/>
  <c r="L110" i="3"/>
  <c r="K110" i="3"/>
  <c r="I44" i="3"/>
  <c r="I45" i="3"/>
  <c r="I46" i="3"/>
  <c r="I47" i="3"/>
  <c r="I48" i="3"/>
  <c r="I49" i="3"/>
  <c r="I50" i="3"/>
  <c r="I51" i="3"/>
  <c r="I52" i="3"/>
  <c r="J110" i="3"/>
  <c r="I110" i="3"/>
  <c r="N110" i="3"/>
  <c r="L109" i="3"/>
  <c r="K109" i="3"/>
  <c r="L108" i="3"/>
  <c r="K108" i="3"/>
  <c r="L107" i="3"/>
  <c r="K107" i="3"/>
  <c r="F44" i="3"/>
  <c r="F45" i="3"/>
  <c r="F46" i="3"/>
  <c r="F47" i="3"/>
  <c r="F48" i="3"/>
  <c r="F49" i="3"/>
  <c r="F50" i="3"/>
  <c r="F51" i="3"/>
  <c r="F52" i="3"/>
  <c r="J107" i="3"/>
  <c r="I107" i="3"/>
  <c r="N107" i="3"/>
  <c r="L106" i="3"/>
  <c r="K106" i="3"/>
  <c r="L105" i="3"/>
  <c r="K105" i="3"/>
  <c r="D44" i="3"/>
  <c r="D45" i="3"/>
  <c r="D46" i="3"/>
  <c r="D47" i="3"/>
  <c r="D48" i="3"/>
  <c r="D49" i="3"/>
  <c r="D50" i="3"/>
  <c r="D51" i="3"/>
  <c r="D52" i="3"/>
  <c r="J105" i="3"/>
  <c r="I105" i="3"/>
  <c r="N105" i="3"/>
  <c r="F104" i="3"/>
  <c r="D101" i="3"/>
  <c r="L100" i="3"/>
  <c r="K100" i="3"/>
  <c r="K44" i="3"/>
  <c r="K45" i="3"/>
  <c r="K46" i="3"/>
  <c r="K47" i="3"/>
  <c r="K48" i="3"/>
  <c r="K49" i="3"/>
  <c r="K50" i="3"/>
  <c r="K51" i="3"/>
  <c r="K52" i="3"/>
  <c r="J100" i="3"/>
  <c r="I100" i="3"/>
  <c r="N100" i="3"/>
  <c r="L99" i="3"/>
  <c r="K99" i="3"/>
  <c r="L98" i="3"/>
  <c r="J98" i="3"/>
  <c r="K98" i="3"/>
  <c r="I98" i="3"/>
  <c r="N98" i="3"/>
  <c r="L97" i="3"/>
  <c r="K97" i="3"/>
  <c r="L96" i="3"/>
  <c r="K96" i="3"/>
  <c r="L95" i="3"/>
  <c r="K95" i="3"/>
  <c r="L94" i="3"/>
  <c r="K94" i="3"/>
  <c r="L93" i="3"/>
  <c r="K93" i="3"/>
  <c r="F92" i="3"/>
  <c r="D89" i="3"/>
  <c r="L88" i="3"/>
  <c r="K88" i="3"/>
  <c r="L87" i="3"/>
  <c r="J44" i="3"/>
  <c r="J45" i="3"/>
  <c r="J46" i="3"/>
  <c r="J47" i="3"/>
  <c r="J48" i="3"/>
  <c r="J49" i="3"/>
  <c r="J50" i="3"/>
  <c r="J51" i="3"/>
  <c r="J52" i="3"/>
  <c r="J87" i="3"/>
  <c r="K87" i="3"/>
  <c r="I87" i="3"/>
  <c r="N87" i="3"/>
  <c r="L86" i="3"/>
  <c r="J86" i="3"/>
  <c r="K86" i="3"/>
  <c r="I86" i="3"/>
  <c r="N86" i="3"/>
  <c r="L85" i="3"/>
  <c r="K85" i="3"/>
  <c r="L84" i="3"/>
  <c r="K84" i="3"/>
  <c r="L83" i="3"/>
  <c r="K83" i="3"/>
  <c r="L82" i="3"/>
  <c r="K82" i="3"/>
  <c r="L81" i="3"/>
  <c r="K81" i="3"/>
  <c r="F80" i="3"/>
  <c r="E79" i="3"/>
  <c r="E91" i="3"/>
  <c r="E103" i="3"/>
  <c r="E78" i="3"/>
  <c r="E90" i="3"/>
  <c r="E102" i="3"/>
  <c r="E77" i="3"/>
  <c r="E89" i="3"/>
  <c r="E101" i="3"/>
  <c r="D77" i="3"/>
  <c r="L76" i="3"/>
  <c r="K76" i="3"/>
  <c r="E76" i="3"/>
  <c r="E88" i="3"/>
  <c r="E100" i="3"/>
  <c r="E112" i="3"/>
  <c r="K75" i="3"/>
  <c r="E75" i="3"/>
  <c r="E87" i="3"/>
  <c r="E99" i="3"/>
  <c r="E111" i="3"/>
  <c r="L74" i="3"/>
  <c r="K74" i="3"/>
  <c r="J74" i="3"/>
  <c r="I74" i="3"/>
  <c r="N74" i="3"/>
  <c r="E74" i="3"/>
  <c r="E86" i="3"/>
  <c r="E98" i="3"/>
  <c r="E110" i="3"/>
  <c r="L73" i="3"/>
  <c r="K73" i="3"/>
  <c r="E73" i="3"/>
  <c r="E85" i="3"/>
  <c r="E97" i="3"/>
  <c r="E109" i="3"/>
  <c r="L72" i="3"/>
  <c r="K72" i="3"/>
  <c r="E72" i="3"/>
  <c r="E84" i="3"/>
  <c r="E96" i="3"/>
  <c r="E108" i="3"/>
  <c r="L71" i="3"/>
  <c r="K71" i="3"/>
  <c r="E71" i="3"/>
  <c r="E83" i="3"/>
  <c r="E95" i="3"/>
  <c r="E107" i="3"/>
  <c r="L70" i="3"/>
  <c r="K70" i="3"/>
  <c r="E44" i="3"/>
  <c r="E45" i="3"/>
  <c r="E46" i="3"/>
  <c r="E47" i="3"/>
  <c r="E48" i="3"/>
  <c r="E49" i="3"/>
  <c r="E50" i="3"/>
  <c r="E51" i="3"/>
  <c r="E52" i="3"/>
  <c r="J70" i="3"/>
  <c r="I70" i="3"/>
  <c r="N70" i="3"/>
  <c r="E70" i="3"/>
  <c r="E82" i="3"/>
  <c r="E94" i="3"/>
  <c r="E106" i="3"/>
  <c r="L69" i="3"/>
  <c r="L113" i="3"/>
  <c r="K69" i="3"/>
  <c r="E69" i="3"/>
  <c r="E81" i="3"/>
  <c r="E93" i="3"/>
  <c r="E105" i="3"/>
  <c r="F68" i="3"/>
  <c r="D65" i="3"/>
  <c r="L57" i="3"/>
  <c r="L56" i="3"/>
  <c r="L55" i="3"/>
  <c r="L54" i="3"/>
  <c r="L53" i="3"/>
  <c r="H52" i="3"/>
  <c r="G52" i="3"/>
  <c r="C52" i="3"/>
  <c r="B52" i="3"/>
  <c r="H51" i="3"/>
  <c r="G51" i="3"/>
  <c r="C51" i="3"/>
  <c r="B51" i="3"/>
  <c r="H50" i="3"/>
  <c r="G50" i="3"/>
  <c r="C50" i="3"/>
  <c r="B50" i="3"/>
  <c r="H49" i="3"/>
  <c r="G49" i="3"/>
  <c r="C49" i="3"/>
  <c r="B49" i="3"/>
  <c r="H48" i="3"/>
  <c r="G48" i="3"/>
  <c r="C48" i="3"/>
  <c r="B48" i="3"/>
  <c r="H47" i="3"/>
  <c r="G47" i="3"/>
  <c r="C47" i="3"/>
  <c r="B47" i="3"/>
  <c r="H46" i="3"/>
  <c r="G46" i="3"/>
  <c r="C46" i="3"/>
  <c r="B46" i="3"/>
  <c r="H45" i="3"/>
  <c r="G45" i="3"/>
  <c r="C45" i="3"/>
  <c r="B45" i="3"/>
  <c r="H44" i="3"/>
  <c r="J109" i="3"/>
  <c r="I109" i="3"/>
  <c r="N109" i="3"/>
  <c r="G44" i="3"/>
  <c r="J108" i="3"/>
  <c r="I108" i="3"/>
  <c r="J82" i="3"/>
  <c r="C44" i="3"/>
  <c r="B44" i="3"/>
  <c r="K40" i="3"/>
  <c r="K25" i="3"/>
  <c r="J40" i="3"/>
  <c r="J25" i="3"/>
  <c r="I40" i="3"/>
  <c r="I25" i="3"/>
  <c r="H40" i="3"/>
  <c r="H25" i="3"/>
  <c r="G40" i="3"/>
  <c r="G25" i="3"/>
  <c r="F40" i="3"/>
  <c r="E40" i="3"/>
  <c r="D40" i="3"/>
  <c r="K38" i="3"/>
  <c r="J38" i="3"/>
  <c r="I38" i="3"/>
  <c r="H38" i="3"/>
  <c r="G38" i="3"/>
  <c r="F38" i="3"/>
  <c r="E38" i="3"/>
  <c r="D38" i="3"/>
  <c r="L37" i="3"/>
  <c r="L36" i="3"/>
  <c r="L35" i="3"/>
  <c r="L34" i="3"/>
  <c r="L33" i="3"/>
  <c r="L32" i="3"/>
  <c r="L31" i="3"/>
  <c r="L30" i="3"/>
  <c r="L25" i="3"/>
  <c r="F25" i="3"/>
  <c r="E25" i="3"/>
  <c r="K17" i="3"/>
  <c r="J93" i="3"/>
  <c r="I93" i="3"/>
  <c r="J81" i="3"/>
  <c r="I81" i="3"/>
  <c r="J83" i="3"/>
  <c r="J71" i="3"/>
  <c r="I71" i="3"/>
  <c r="N71" i="3"/>
  <c r="J85" i="3"/>
  <c r="I85" i="3"/>
  <c r="N85" i="3"/>
  <c r="D58" i="3"/>
  <c r="E58" i="3"/>
  <c r="L45" i="8"/>
  <c r="L46" i="8"/>
  <c r="L47" i="8"/>
  <c r="L48" i="8"/>
  <c r="L49" i="8"/>
  <c r="L50" i="8"/>
  <c r="L51" i="8"/>
  <c r="L52" i="8"/>
  <c r="K113" i="8"/>
  <c r="J82" i="7"/>
  <c r="J108" i="7"/>
  <c r="J86" i="7"/>
  <c r="J112" i="7"/>
  <c r="L45" i="7"/>
  <c r="L46" i="7"/>
  <c r="L47" i="7"/>
  <c r="L48" i="7"/>
  <c r="L49" i="7"/>
  <c r="L50" i="7"/>
  <c r="L51" i="7"/>
  <c r="L52" i="7"/>
  <c r="K113" i="7"/>
  <c r="L113" i="7"/>
  <c r="J105" i="5"/>
  <c r="J83" i="5"/>
  <c r="J109" i="5"/>
  <c r="J87" i="5"/>
  <c r="J95" i="3"/>
  <c r="L38" i="6"/>
  <c r="L113" i="6"/>
  <c r="I93" i="8"/>
  <c r="N93" i="8"/>
  <c r="I71" i="8"/>
  <c r="N71" i="8"/>
  <c r="I97" i="8"/>
  <c r="N97" i="8"/>
  <c r="J94" i="8"/>
  <c r="J96" i="8"/>
  <c r="J72" i="8"/>
  <c r="J98" i="8"/>
  <c r="J74" i="8"/>
  <c r="J100" i="8"/>
  <c r="J76" i="8"/>
  <c r="E58" i="8"/>
  <c r="G58" i="8"/>
  <c r="I58" i="8"/>
  <c r="K58" i="8"/>
  <c r="J69" i="8"/>
  <c r="J84" i="8"/>
  <c r="J88" i="8"/>
  <c r="J106" i="8"/>
  <c r="J110" i="8"/>
  <c r="J105" i="8"/>
  <c r="J81" i="8"/>
  <c r="J107" i="8"/>
  <c r="J83" i="8"/>
  <c r="J109" i="8"/>
  <c r="J85" i="8"/>
  <c r="J111" i="8"/>
  <c r="J87" i="8"/>
  <c r="L44" i="8"/>
  <c r="L58" i="8"/>
  <c r="D58" i="8"/>
  <c r="F58" i="8"/>
  <c r="F59" i="8"/>
  <c r="H58" i="8"/>
  <c r="J58" i="8"/>
  <c r="J59" i="8"/>
  <c r="J70" i="8"/>
  <c r="J73" i="8"/>
  <c r="J75" i="8"/>
  <c r="J82" i="8"/>
  <c r="J86" i="8"/>
  <c r="J95" i="8"/>
  <c r="J99" i="8"/>
  <c r="J108" i="8"/>
  <c r="J112" i="8"/>
  <c r="I82" i="7"/>
  <c r="N82" i="7"/>
  <c r="I108" i="7"/>
  <c r="N108" i="7"/>
  <c r="I86" i="7"/>
  <c r="N86" i="7"/>
  <c r="I112" i="7"/>
  <c r="N112" i="7"/>
  <c r="J105" i="7"/>
  <c r="J81" i="7"/>
  <c r="J107" i="7"/>
  <c r="J83" i="7"/>
  <c r="J109" i="7"/>
  <c r="J85" i="7"/>
  <c r="J111" i="7"/>
  <c r="J87" i="7"/>
  <c r="L44" i="7"/>
  <c r="L58" i="7"/>
  <c r="D58" i="7"/>
  <c r="F58" i="7"/>
  <c r="F59" i="7"/>
  <c r="H58" i="7"/>
  <c r="J58" i="7"/>
  <c r="J59" i="7"/>
  <c r="J70" i="7"/>
  <c r="J73" i="7"/>
  <c r="J75" i="7"/>
  <c r="J95" i="7"/>
  <c r="J99" i="7"/>
  <c r="J94" i="7"/>
  <c r="J96" i="7"/>
  <c r="J72" i="7"/>
  <c r="J98" i="7"/>
  <c r="J74" i="7"/>
  <c r="J100" i="7"/>
  <c r="J76" i="7"/>
  <c r="E58" i="7"/>
  <c r="G58" i="7"/>
  <c r="G59" i="7"/>
  <c r="I58" i="7"/>
  <c r="K58" i="7"/>
  <c r="K59" i="7"/>
  <c r="J69" i="7"/>
  <c r="J71" i="7"/>
  <c r="J84" i="7"/>
  <c r="J88" i="7"/>
  <c r="J93" i="7"/>
  <c r="J97" i="7"/>
  <c r="J106" i="7"/>
  <c r="J110" i="7"/>
  <c r="I93" i="6"/>
  <c r="N93" i="6"/>
  <c r="I71" i="6"/>
  <c r="N71" i="6"/>
  <c r="I97" i="6"/>
  <c r="N97" i="6"/>
  <c r="J94" i="6"/>
  <c r="J96" i="6"/>
  <c r="J72" i="6"/>
  <c r="J98" i="6"/>
  <c r="J74" i="6"/>
  <c r="J100" i="6"/>
  <c r="J76" i="6"/>
  <c r="E58" i="6"/>
  <c r="G58" i="6"/>
  <c r="I58" i="6"/>
  <c r="K58" i="6"/>
  <c r="J69" i="6"/>
  <c r="J84" i="6"/>
  <c r="J88" i="6"/>
  <c r="J106" i="6"/>
  <c r="J110" i="6"/>
  <c r="J105" i="6"/>
  <c r="J81" i="6"/>
  <c r="J107" i="6"/>
  <c r="J83" i="6"/>
  <c r="J109" i="6"/>
  <c r="J85" i="6"/>
  <c r="J111" i="6"/>
  <c r="J87" i="6"/>
  <c r="L44" i="6"/>
  <c r="L58" i="6"/>
  <c r="D58" i="6"/>
  <c r="F58" i="6"/>
  <c r="F59" i="6"/>
  <c r="H58" i="6"/>
  <c r="J58" i="6"/>
  <c r="J59" i="6"/>
  <c r="J70" i="6"/>
  <c r="J73" i="6"/>
  <c r="J75" i="6"/>
  <c r="J82" i="6"/>
  <c r="J86" i="6"/>
  <c r="J95" i="6"/>
  <c r="J99" i="6"/>
  <c r="J108" i="6"/>
  <c r="J112" i="6"/>
  <c r="I105" i="5"/>
  <c r="N105" i="5"/>
  <c r="I83" i="5"/>
  <c r="N83" i="5"/>
  <c r="I109" i="5"/>
  <c r="N109" i="5"/>
  <c r="I87" i="5"/>
  <c r="N87" i="5"/>
  <c r="J106" i="5"/>
  <c r="J82" i="5"/>
  <c r="J108" i="5"/>
  <c r="J84" i="5"/>
  <c r="J110" i="5"/>
  <c r="J86" i="5"/>
  <c r="J112" i="5"/>
  <c r="J88" i="5"/>
  <c r="L45" i="5"/>
  <c r="E58" i="5"/>
  <c r="G58" i="5"/>
  <c r="I58" i="5"/>
  <c r="K58" i="5"/>
  <c r="J69" i="5"/>
  <c r="J72" i="5"/>
  <c r="J74" i="5"/>
  <c r="J76" i="5"/>
  <c r="J96" i="5"/>
  <c r="J100" i="5"/>
  <c r="J93" i="5"/>
  <c r="J95" i="5"/>
  <c r="J71" i="5"/>
  <c r="J97" i="5"/>
  <c r="J73" i="5"/>
  <c r="J99" i="5"/>
  <c r="J75" i="5"/>
  <c r="L44" i="5"/>
  <c r="L58" i="5"/>
  <c r="D58" i="5"/>
  <c r="F58" i="5"/>
  <c r="F59" i="5"/>
  <c r="H58" i="5"/>
  <c r="J58" i="5"/>
  <c r="J59" i="5"/>
  <c r="J70" i="5"/>
  <c r="J81" i="5"/>
  <c r="J85" i="5"/>
  <c r="J94" i="5"/>
  <c r="J98" i="5"/>
  <c r="J107" i="5"/>
  <c r="J111" i="5"/>
  <c r="G58" i="3"/>
  <c r="J72" i="3"/>
  <c r="I72" i="3"/>
  <c r="J96" i="3"/>
  <c r="I96" i="3"/>
  <c r="N96" i="3"/>
  <c r="J84" i="3"/>
  <c r="L44" i="3"/>
  <c r="J111" i="3"/>
  <c r="I111" i="3"/>
  <c r="L46" i="3"/>
  <c r="L49" i="3"/>
  <c r="J76" i="3"/>
  <c r="I76" i="3"/>
  <c r="L45" i="3"/>
  <c r="L47" i="3"/>
  <c r="L48" i="3"/>
  <c r="L50" i="3"/>
  <c r="L51" i="3"/>
  <c r="L52" i="3"/>
  <c r="I95" i="3"/>
  <c r="I83" i="3"/>
  <c r="N83" i="3"/>
  <c r="I58" i="3"/>
  <c r="F58" i="3"/>
  <c r="J69" i="3"/>
  <c r="I69" i="3"/>
  <c r="L38" i="3"/>
  <c r="J106" i="3"/>
  <c r="I106" i="3"/>
  <c r="J94" i="3"/>
  <c r="I94" i="3"/>
  <c r="J97" i="3"/>
  <c r="J73" i="3"/>
  <c r="I73" i="3"/>
  <c r="N73" i="3"/>
  <c r="H58" i="3"/>
  <c r="J99" i="3"/>
  <c r="I99" i="3"/>
  <c r="J75" i="3"/>
  <c r="J58" i="3"/>
  <c r="J88" i="3"/>
  <c r="I88" i="3"/>
  <c r="N88" i="3"/>
  <c r="K58" i="3"/>
  <c r="J112" i="3"/>
  <c r="I108" i="8"/>
  <c r="N108" i="8"/>
  <c r="I95" i="8"/>
  <c r="N95" i="8"/>
  <c r="I82" i="8"/>
  <c r="N82" i="8"/>
  <c r="I73" i="8"/>
  <c r="N73" i="8"/>
  <c r="I111" i="8"/>
  <c r="N111" i="8"/>
  <c r="I109" i="8"/>
  <c r="N109" i="8"/>
  <c r="I107" i="8"/>
  <c r="N107" i="8"/>
  <c r="I105" i="8"/>
  <c r="N105" i="8"/>
  <c r="I106" i="8"/>
  <c r="N106" i="8"/>
  <c r="I84" i="8"/>
  <c r="N84" i="8"/>
  <c r="K59" i="8"/>
  <c r="G59" i="8"/>
  <c r="I76" i="8"/>
  <c r="N76" i="8"/>
  <c r="I74" i="8"/>
  <c r="N74" i="8"/>
  <c r="I72" i="8"/>
  <c r="N72" i="8"/>
  <c r="I94" i="8"/>
  <c r="N94" i="8"/>
  <c r="I112" i="8"/>
  <c r="N112" i="8"/>
  <c r="I99" i="8"/>
  <c r="N99" i="8"/>
  <c r="I86" i="8"/>
  <c r="N86" i="8"/>
  <c r="I75" i="8"/>
  <c r="N75" i="8"/>
  <c r="I70" i="8"/>
  <c r="N70" i="8"/>
  <c r="H59" i="8"/>
  <c r="D59" i="8"/>
  <c r="I87" i="8"/>
  <c r="N87" i="8"/>
  <c r="I85" i="8"/>
  <c r="N85" i="8"/>
  <c r="I83" i="8"/>
  <c r="N83" i="8"/>
  <c r="I81" i="8"/>
  <c r="I110" i="8"/>
  <c r="N110" i="8"/>
  <c r="I88" i="8"/>
  <c r="N88" i="8"/>
  <c r="I69" i="8"/>
  <c r="J113" i="8"/>
  <c r="H115" i="8"/>
  <c r="H65" i="8"/>
  <c r="I59" i="8"/>
  <c r="E59" i="8"/>
  <c r="I100" i="8"/>
  <c r="N100" i="8"/>
  <c r="I98" i="8"/>
  <c r="N98" i="8"/>
  <c r="I96" i="8"/>
  <c r="N96" i="8"/>
  <c r="H91" i="8"/>
  <c r="I110" i="7"/>
  <c r="N110" i="7"/>
  <c r="I97" i="7"/>
  <c r="N97" i="7"/>
  <c r="I88" i="7"/>
  <c r="N88" i="7"/>
  <c r="I71" i="7"/>
  <c r="N71" i="7"/>
  <c r="I76" i="7"/>
  <c r="N76" i="7"/>
  <c r="I74" i="7"/>
  <c r="N74" i="7"/>
  <c r="I72" i="7"/>
  <c r="N72" i="7"/>
  <c r="I94" i="7"/>
  <c r="N94" i="7"/>
  <c r="I95" i="7"/>
  <c r="N95" i="7"/>
  <c r="I73" i="7"/>
  <c r="N73" i="7"/>
  <c r="I111" i="7"/>
  <c r="N111" i="7"/>
  <c r="I109" i="7"/>
  <c r="N109" i="7"/>
  <c r="I107" i="7"/>
  <c r="N107" i="7"/>
  <c r="I105" i="7"/>
  <c r="I106" i="7"/>
  <c r="N106" i="7"/>
  <c r="I93" i="7"/>
  <c r="N93" i="7"/>
  <c r="I84" i="7"/>
  <c r="N84" i="7"/>
  <c r="J113" i="7"/>
  <c r="H115" i="7"/>
  <c r="I69" i="7"/>
  <c r="I59" i="7"/>
  <c r="E59" i="7"/>
  <c r="I100" i="7"/>
  <c r="N100" i="7"/>
  <c r="I98" i="7"/>
  <c r="N98" i="7"/>
  <c r="I96" i="7"/>
  <c r="N96" i="7"/>
  <c r="I99" i="7"/>
  <c r="N99" i="7"/>
  <c r="I75" i="7"/>
  <c r="N75" i="7"/>
  <c r="I70" i="7"/>
  <c r="N70" i="7"/>
  <c r="H59" i="7"/>
  <c r="D59" i="7"/>
  <c r="I87" i="7"/>
  <c r="N87" i="7"/>
  <c r="I85" i="7"/>
  <c r="N85" i="7"/>
  <c r="I83" i="7"/>
  <c r="N83" i="7"/>
  <c r="I81" i="7"/>
  <c r="H78" i="7"/>
  <c r="I95" i="6"/>
  <c r="N95" i="6"/>
  <c r="I73" i="6"/>
  <c r="N73" i="6"/>
  <c r="I111" i="6"/>
  <c r="N111" i="6"/>
  <c r="I109" i="6"/>
  <c r="N109" i="6"/>
  <c r="I107" i="6"/>
  <c r="N107" i="6"/>
  <c r="I105" i="6"/>
  <c r="N105" i="6"/>
  <c r="I106" i="6"/>
  <c r="N106" i="6"/>
  <c r="I84" i="6"/>
  <c r="N84" i="6"/>
  <c r="K59" i="6"/>
  <c r="G59" i="6"/>
  <c r="I76" i="6"/>
  <c r="N76" i="6"/>
  <c r="I74" i="6"/>
  <c r="N74" i="6"/>
  <c r="I72" i="6"/>
  <c r="N72" i="6"/>
  <c r="I94" i="6"/>
  <c r="N94" i="6"/>
  <c r="I108" i="6"/>
  <c r="N108" i="6"/>
  <c r="I82" i="6"/>
  <c r="N82" i="6"/>
  <c r="I112" i="6"/>
  <c r="N112" i="6"/>
  <c r="I99" i="6"/>
  <c r="N99" i="6"/>
  <c r="I86" i="6"/>
  <c r="N86" i="6"/>
  <c r="I75" i="6"/>
  <c r="N75" i="6"/>
  <c r="I70" i="6"/>
  <c r="N70" i="6"/>
  <c r="H59" i="6"/>
  <c r="D59" i="6"/>
  <c r="I87" i="6"/>
  <c r="N87" i="6"/>
  <c r="I85" i="6"/>
  <c r="N85" i="6"/>
  <c r="I83" i="6"/>
  <c r="N83" i="6"/>
  <c r="I81" i="6"/>
  <c r="I110" i="6"/>
  <c r="N110" i="6"/>
  <c r="I88" i="6"/>
  <c r="N88" i="6"/>
  <c r="I69" i="6"/>
  <c r="J113" i="6"/>
  <c r="H115" i="6"/>
  <c r="H65" i="6"/>
  <c r="I59" i="6"/>
  <c r="E59" i="6"/>
  <c r="I100" i="6"/>
  <c r="N100" i="6"/>
  <c r="I98" i="6"/>
  <c r="N98" i="6"/>
  <c r="I96" i="6"/>
  <c r="N96" i="6"/>
  <c r="I107" i="5"/>
  <c r="N107" i="5"/>
  <c r="I94" i="5"/>
  <c r="N94" i="5"/>
  <c r="I81" i="5"/>
  <c r="N81" i="5"/>
  <c r="I99" i="5"/>
  <c r="N99" i="5"/>
  <c r="I97" i="5"/>
  <c r="N97" i="5"/>
  <c r="I95" i="5"/>
  <c r="N95" i="5"/>
  <c r="I100" i="5"/>
  <c r="N100" i="5"/>
  <c r="I76" i="5"/>
  <c r="N76" i="5"/>
  <c r="I72" i="5"/>
  <c r="N72" i="5"/>
  <c r="K59" i="5"/>
  <c r="G59" i="5"/>
  <c r="I112" i="5"/>
  <c r="N112" i="5"/>
  <c r="I110" i="5"/>
  <c r="N110" i="5"/>
  <c r="I108" i="5"/>
  <c r="N108" i="5"/>
  <c r="I106" i="5"/>
  <c r="N106" i="5"/>
  <c r="I111" i="5"/>
  <c r="N111" i="5"/>
  <c r="I98" i="5"/>
  <c r="N98" i="5"/>
  <c r="I85" i="5"/>
  <c r="N85" i="5"/>
  <c r="I70" i="5"/>
  <c r="N70" i="5"/>
  <c r="H59" i="5"/>
  <c r="D59" i="5"/>
  <c r="I75" i="5"/>
  <c r="N75" i="5"/>
  <c r="I73" i="5"/>
  <c r="N73" i="5"/>
  <c r="I71" i="5"/>
  <c r="N71" i="5"/>
  <c r="I93" i="5"/>
  <c r="N93" i="5"/>
  <c r="I96" i="5"/>
  <c r="N96" i="5"/>
  <c r="I74" i="5"/>
  <c r="N74" i="5"/>
  <c r="J113" i="5"/>
  <c r="H115" i="5"/>
  <c r="I69" i="5"/>
  <c r="H67" i="5"/>
  <c r="I59" i="5"/>
  <c r="E59" i="5"/>
  <c r="I88" i="5"/>
  <c r="N88" i="5"/>
  <c r="I86" i="5"/>
  <c r="N86" i="5"/>
  <c r="I84" i="5"/>
  <c r="N84" i="5"/>
  <c r="I82" i="5"/>
  <c r="H78" i="5"/>
  <c r="H102" i="5"/>
  <c r="I112" i="3"/>
  <c r="I97" i="3"/>
  <c r="H78" i="8"/>
  <c r="H102" i="8"/>
  <c r="N81" i="7"/>
  <c r="H77" i="7"/>
  <c r="H102" i="7"/>
  <c r="H79" i="7"/>
  <c r="O85" i="7"/>
  <c r="H91" i="5"/>
  <c r="H90" i="5"/>
  <c r="H91" i="6"/>
  <c r="H78" i="6"/>
  <c r="H102" i="6"/>
  <c r="I113" i="8"/>
  <c r="H77" i="8"/>
  <c r="H101" i="8"/>
  <c r="H103" i="8"/>
  <c r="O107" i="8"/>
  <c r="H79" i="8"/>
  <c r="O86" i="8"/>
  <c r="H90" i="8"/>
  <c r="H67" i="8"/>
  <c r="H66" i="8"/>
  <c r="N69" i="8"/>
  <c r="N81" i="8"/>
  <c r="L59" i="8"/>
  <c r="H89" i="8"/>
  <c r="O94" i="8"/>
  <c r="O83" i="7"/>
  <c r="I113" i="7"/>
  <c r="H65" i="7"/>
  <c r="O84" i="7"/>
  <c r="H91" i="7"/>
  <c r="O82" i="7"/>
  <c r="H101" i="7"/>
  <c r="H103" i="7"/>
  <c r="O109" i="7"/>
  <c r="O88" i="7"/>
  <c r="L59" i="7"/>
  <c r="H66" i="7"/>
  <c r="N69" i="7"/>
  <c r="H67" i="7"/>
  <c r="H89" i="7"/>
  <c r="H90" i="7"/>
  <c r="O94" i="7"/>
  <c r="O93" i="7"/>
  <c r="N105" i="7"/>
  <c r="I113" i="6"/>
  <c r="H77" i="6"/>
  <c r="H79" i="6"/>
  <c r="O85" i="6"/>
  <c r="O82" i="6"/>
  <c r="H101" i="6"/>
  <c r="H103" i="6"/>
  <c r="O107" i="6"/>
  <c r="H90" i="6"/>
  <c r="H67" i="6"/>
  <c r="H66" i="6"/>
  <c r="O73" i="6"/>
  <c r="N69" i="6"/>
  <c r="N81" i="6"/>
  <c r="O81" i="6"/>
  <c r="L59" i="6"/>
  <c r="H89" i="6"/>
  <c r="O98" i="6"/>
  <c r="I113" i="5"/>
  <c r="L59" i="5"/>
  <c r="H101" i="5"/>
  <c r="H77" i="5"/>
  <c r="H79" i="5"/>
  <c r="O81" i="5"/>
  <c r="H103" i="5"/>
  <c r="O112" i="5"/>
  <c r="N82" i="5"/>
  <c r="H65" i="5"/>
  <c r="H66" i="5"/>
  <c r="H89" i="5"/>
  <c r="H113" i="5"/>
  <c r="N69" i="5"/>
  <c r="O100" i="5"/>
  <c r="O81" i="8"/>
  <c r="O76" i="8"/>
  <c r="O109" i="8"/>
  <c r="O87" i="8"/>
  <c r="O110" i="7"/>
  <c r="O87" i="7"/>
  <c r="O81" i="7"/>
  <c r="O86" i="7"/>
  <c r="O94" i="5"/>
  <c r="O96" i="5"/>
  <c r="O98" i="5"/>
  <c r="O99" i="5"/>
  <c r="O110" i="6"/>
  <c r="O86" i="6"/>
  <c r="O84" i="6"/>
  <c r="N113" i="8"/>
  <c r="O69" i="8"/>
  <c r="O100" i="8"/>
  <c r="O108" i="8"/>
  <c r="O82" i="8"/>
  <c r="O111" i="8"/>
  <c r="O105" i="8"/>
  <c r="P112" i="8"/>
  <c r="O99" i="8"/>
  <c r="O75" i="8"/>
  <c r="O85" i="8"/>
  <c r="O84" i="8"/>
  <c r="O110" i="8"/>
  <c r="O106" i="8"/>
  <c r="O72" i="8"/>
  <c r="O88" i="8"/>
  <c r="O93" i="8"/>
  <c r="O97" i="8"/>
  <c r="H113" i="8"/>
  <c r="O96" i="8"/>
  <c r="O95" i="8"/>
  <c r="O73" i="8"/>
  <c r="O112" i="8"/>
  <c r="O70" i="8"/>
  <c r="O74" i="8"/>
  <c r="O83" i="8"/>
  <c r="O71" i="8"/>
  <c r="O98" i="8"/>
  <c r="O95" i="7"/>
  <c r="O112" i="7"/>
  <c r="O108" i="7"/>
  <c r="H113" i="7"/>
  <c r="O100" i="7"/>
  <c r="O99" i="7"/>
  <c r="O70" i="7"/>
  <c r="O74" i="7"/>
  <c r="O107" i="7"/>
  <c r="O98" i="7"/>
  <c r="O72" i="7"/>
  <c r="O105" i="7"/>
  <c r="P112" i="7"/>
  <c r="N113" i="7"/>
  <c r="O69" i="7"/>
  <c r="O97" i="7"/>
  <c r="O71" i="7"/>
  <c r="O73" i="7"/>
  <c r="O96" i="7"/>
  <c r="O75" i="7"/>
  <c r="P88" i="7"/>
  <c r="O106" i="7"/>
  <c r="O76" i="7"/>
  <c r="O111" i="7"/>
  <c r="N113" i="6"/>
  <c r="O69" i="6"/>
  <c r="O71" i="6"/>
  <c r="O99" i="6"/>
  <c r="O75" i="6"/>
  <c r="H113" i="6"/>
  <c r="O96" i="6"/>
  <c r="O111" i="6"/>
  <c r="O76" i="6"/>
  <c r="O87" i="6"/>
  <c r="O109" i="6"/>
  <c r="O74" i="6"/>
  <c r="O83" i="6"/>
  <c r="O93" i="6"/>
  <c r="O97" i="6"/>
  <c r="O105" i="6"/>
  <c r="P112" i="6"/>
  <c r="O108" i="6"/>
  <c r="O112" i="6"/>
  <c r="O70" i="6"/>
  <c r="O100" i="6"/>
  <c r="O95" i="6"/>
  <c r="O106" i="6"/>
  <c r="O72" i="6"/>
  <c r="O88" i="6"/>
  <c r="P88" i="6"/>
  <c r="O94" i="6"/>
  <c r="N113" i="5"/>
  <c r="O69" i="5"/>
  <c r="H116" i="5"/>
  <c r="H114" i="5"/>
  <c r="O105" i="5"/>
  <c r="P112" i="5"/>
  <c r="O109" i="5"/>
  <c r="O75" i="5"/>
  <c r="O71" i="5"/>
  <c r="O84" i="5"/>
  <c r="O76" i="5"/>
  <c r="O111" i="5"/>
  <c r="O86" i="5"/>
  <c r="O72" i="5"/>
  <c r="O82" i="5"/>
  <c r="O107" i="5"/>
  <c r="O87" i="5"/>
  <c r="O83" i="5"/>
  <c r="O95" i="5"/>
  <c r="O108" i="5"/>
  <c r="O73" i="5"/>
  <c r="O93" i="5"/>
  <c r="O97" i="5"/>
  <c r="P100" i="5"/>
  <c r="O74" i="5"/>
  <c r="O88" i="5"/>
  <c r="O110" i="5"/>
  <c r="O85" i="5"/>
  <c r="O106" i="5"/>
  <c r="O70" i="5"/>
  <c r="P88" i="8"/>
  <c r="P100" i="7"/>
  <c r="P88" i="5"/>
  <c r="H116" i="8"/>
  <c r="H114" i="8"/>
  <c r="P100" i="8"/>
  <c r="P76" i="8"/>
  <c r="P76" i="7"/>
  <c r="H114" i="7"/>
  <c r="H116" i="7"/>
  <c r="H116" i="6"/>
  <c r="H114" i="6"/>
  <c r="P76" i="6"/>
  <c r="P100" i="6"/>
  <c r="P76" i="5"/>
  <c r="L58" i="3"/>
  <c r="F59" i="3"/>
  <c r="G59" i="3"/>
  <c r="I59" i="3"/>
  <c r="H59" i="3"/>
  <c r="K59" i="3"/>
  <c r="E59" i="3"/>
  <c r="J59" i="3"/>
  <c r="D59" i="3"/>
  <c r="L59" i="3"/>
  <c r="N112" i="3"/>
  <c r="N97" i="3"/>
  <c r="N95" i="3"/>
  <c r="N106" i="3"/>
  <c r="H103" i="3"/>
  <c r="H101" i="3"/>
  <c r="H102" i="3"/>
  <c r="O105" i="3"/>
  <c r="P112" i="3"/>
  <c r="N111" i="3"/>
  <c r="N108" i="3"/>
  <c r="O108" i="3"/>
  <c r="N93" i="3"/>
  <c r="H90" i="3"/>
  <c r="H89" i="3"/>
  <c r="O97" i="3"/>
  <c r="O95" i="3"/>
  <c r="O100" i="3"/>
  <c r="H91" i="3"/>
  <c r="N99" i="3"/>
  <c r="O99" i="3"/>
  <c r="N94" i="3"/>
  <c r="J113" i="3"/>
  <c r="N81" i="3"/>
  <c r="I84" i="3"/>
  <c r="N84" i="3"/>
  <c r="I82" i="3"/>
  <c r="H77" i="3"/>
  <c r="K113" i="3"/>
  <c r="N69" i="3"/>
  <c r="N76" i="3"/>
  <c r="I75" i="3"/>
  <c r="H67" i="3"/>
  <c r="N75" i="3"/>
  <c r="N72" i="3"/>
  <c r="O107" i="3"/>
  <c r="O109" i="3"/>
  <c r="O112" i="3"/>
  <c r="O111" i="3"/>
  <c r="O110" i="3"/>
  <c r="O106" i="3"/>
  <c r="O93" i="3"/>
  <c r="O94" i="3"/>
  <c r="O96" i="3"/>
  <c r="O98" i="3"/>
  <c r="H78" i="3"/>
  <c r="H79" i="3"/>
  <c r="O83" i="3"/>
  <c r="N82" i="3"/>
  <c r="H115" i="3"/>
  <c r="H65" i="3"/>
  <c r="H66" i="3"/>
  <c r="O75" i="3"/>
  <c r="I113" i="3"/>
  <c r="N113" i="3"/>
  <c r="P100" i="3"/>
  <c r="O82" i="3"/>
  <c r="O84" i="3"/>
  <c r="O87" i="3"/>
  <c r="O88" i="3"/>
  <c r="O81" i="3"/>
  <c r="O86" i="3"/>
  <c r="O85" i="3"/>
  <c r="O69" i="3"/>
  <c r="O72" i="3"/>
  <c r="O76" i="3"/>
  <c r="H113" i="3"/>
  <c r="O70" i="3"/>
  <c r="O73" i="3"/>
  <c r="O71" i="3"/>
  <c r="O74" i="3"/>
  <c r="P88" i="3"/>
  <c r="H114" i="3"/>
  <c r="H116" i="3"/>
  <c r="P76" i="3"/>
</calcChain>
</file>

<file path=xl/sharedStrings.xml><?xml version="1.0" encoding="utf-8"?>
<sst xmlns="http://schemas.openxmlformats.org/spreadsheetml/2006/main" count="695" uniqueCount="86">
  <si>
    <t>AKTIVITETER, BUDSJETT, FINANSIERINGSPLAN OG FRAMDRIFTSPLAN</t>
  </si>
  <si>
    <t xml:space="preserve">FHFs PIB-ORDNING (PROSJEKT I BEDRIFT) </t>
  </si>
  <si>
    <t>Bruk flere regneark i samme Excel-bok for å utarbeide budsjett for flere faser.</t>
  </si>
  <si>
    <t>Skriv kun i blå felt, og ikke slett rader eller kolonner, eller endre på formler i regnearket</t>
  </si>
  <si>
    <t>Tittel :</t>
  </si>
  <si>
    <t>"Automatisering av prosesslinje om bord i trålere"</t>
  </si>
  <si>
    <t>Fase :</t>
  </si>
  <si>
    <t>"Fase 1 - utarbeide produksjonsunderlag og kost/nytte analyse"</t>
  </si>
  <si>
    <t>År og kostnadsfordeling [%]</t>
  </si>
  <si>
    <t>Siste revisjonsdato</t>
  </si>
  <si>
    <t>Utarbeidet av</t>
  </si>
  <si>
    <t>Petter Ola Hanssen</t>
  </si>
  <si>
    <t>Tlf:</t>
  </si>
  <si>
    <t>Kontroll:</t>
  </si>
  <si>
    <t>Deltagere</t>
  </si>
  <si>
    <t>Rederi AS</t>
  </si>
  <si>
    <t>Tekn.lev.</t>
  </si>
  <si>
    <t>Consult AS</t>
  </si>
  <si>
    <t>Kontaktperson</t>
  </si>
  <si>
    <t>Telefon</t>
  </si>
  <si>
    <t>Mail</t>
  </si>
  <si>
    <t>Timepris</t>
  </si>
  <si>
    <t>Prosjektplan med timebudsjett</t>
  </si>
  <si>
    <t>Aktiviteter</t>
  </si>
  <si>
    <t>Timer</t>
  </si>
  <si>
    <t xml:space="preserve"> 1.1</t>
  </si>
  <si>
    <t>Utarbeide spesifikasjoner</t>
  </si>
  <si>
    <t xml:space="preserve"> 1.2</t>
  </si>
  <si>
    <t>Konseptutvikling</t>
  </si>
  <si>
    <t xml:space="preserve"> 1.3</t>
  </si>
  <si>
    <t>Engineering - utarbeide byggeunderlag</t>
  </si>
  <si>
    <t xml:space="preserve"> 1.4</t>
  </si>
  <si>
    <t>Priskalkyle</t>
  </si>
  <si>
    <t xml:space="preserve"> 1.5</t>
  </si>
  <si>
    <t>Kost/nytteanalyse</t>
  </si>
  <si>
    <t xml:space="preserve"> 1.6</t>
  </si>
  <si>
    <t xml:space="preserve"> 1.7</t>
  </si>
  <si>
    <t xml:space="preserve"> 1.8</t>
  </si>
  <si>
    <t xml:space="preserve"> 1.9</t>
  </si>
  <si>
    <t>Prosjektledelse og rapportering</t>
  </si>
  <si>
    <t>Sum</t>
  </si>
  <si>
    <t>Prosjektplan med kostnadsbudsjett</t>
  </si>
  <si>
    <t>Totalt</t>
  </si>
  <si>
    <t>NOK</t>
  </si>
  <si>
    <t>Reisekostnader</t>
  </si>
  <si>
    <t>Materialkostnader prototype (spesifiseres separat)</t>
  </si>
  <si>
    <t>Underleveranser til prototype (spesifiseres separat)</t>
  </si>
  <si>
    <t>Verdi av fiskeråstoff som må destrueres etter test</t>
  </si>
  <si>
    <t>Andre kostnader (spesifiseres separat)</t>
  </si>
  <si>
    <t>Prosentvis fordeling av kostnader</t>
  </si>
  <si>
    <t>FINANSIERING</t>
  </si>
  <si>
    <t>Finansiering</t>
  </si>
  <si>
    <t>Kostnader</t>
  </si>
  <si>
    <t>T</t>
  </si>
  <si>
    <t>E</t>
  </si>
  <si>
    <t>L</t>
  </si>
  <si>
    <t>R</t>
  </si>
  <si>
    <t>A</t>
  </si>
  <si>
    <t>Fordeling</t>
  </si>
  <si>
    <t>Egeninnsats</t>
  </si>
  <si>
    <t>Tilskudd</t>
  </si>
  <si>
    <t>Lønn</t>
  </si>
  <si>
    <t>Reiser</t>
  </si>
  <si>
    <t>Annet</t>
  </si>
  <si>
    <t>tilskudd</t>
  </si>
  <si>
    <t>tilskudd [%]</t>
  </si>
  <si>
    <t>[%]</t>
  </si>
  <si>
    <t>[kr]</t>
  </si>
  <si>
    <t>FHF</t>
  </si>
  <si>
    <t>IN</t>
  </si>
  <si>
    <t>NFR</t>
  </si>
  <si>
    <t>i Celle G71 skal summen være 100</t>
  </si>
  <si>
    <t>Kontroll</t>
  </si>
  <si>
    <t>Sum inntekter</t>
  </si>
  <si>
    <t>(Tilskudd + egeninnsats)</t>
  </si>
  <si>
    <t>Sum kostnader</t>
  </si>
  <si>
    <t>(lønn+reiser+annet)</t>
  </si>
  <si>
    <t>Offentlig støtte</t>
  </si>
  <si>
    <t>Fremdriftsplan</t>
  </si>
  <si>
    <t>1 kvartal</t>
  </si>
  <si>
    <t>2 kvartal</t>
  </si>
  <si>
    <t>3 kvartal</t>
  </si>
  <si>
    <t>4 kvartal</t>
  </si>
  <si>
    <t>X</t>
  </si>
  <si>
    <t>"Eksempel: Automatisering av prosesslinje om bord i trålere"</t>
  </si>
  <si>
    <t>"Eksempel: utarbeide produksjonsunderlag og kost/nytte analyse"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</si>
</sst>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dd/mm/yy;@"/>
    <numFmt numFmtId="166" formatCode="0.0"/>
  </numFmts>
  <fonts count="14" x14ac:knownFonts="1">
    <font>
      <sz val="11"/>
      <color indexed="8"/>
      <name val="Calibri"/>
      <family val="2"/>
      <charset val="1"/>
    </font>
    <font>
      <b/>
      <sz val="12"/>
      <name val="Calibri"/>
      <family val="2"/>
      <charset val="1"/>
    </font>
    <font>
      <sz val="10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8"/>
      <color indexed="8"/>
      <name val="Calibri"/>
      <family val="2"/>
    </font>
    <font>
      <sz val="11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7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8"/>
      </left>
      <right style="medium">
        <color indexed="8"/>
      </right>
      <top style="medium">
        <color indexed="8"/>
      </top>
      <bottom/>
      <diagonal/>
    </border>
    <border>
      <left style="dashed">
        <color indexed="8"/>
      </left>
      <right style="dashed">
        <color indexed="8"/>
      </right>
      <top style="medium">
        <color indexed="8"/>
      </top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 style="medium">
        <color indexed="8"/>
      </bottom>
      <diagonal/>
    </border>
    <border>
      <left style="dashed">
        <color indexed="8"/>
      </left>
      <right style="dashed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0" xfId="0" applyFont="1" applyFill="1" applyProtection="1">
      <protection locked="0"/>
    </xf>
    <xf numFmtId="3" fontId="11" fillId="3" borderId="1" xfId="0" applyNumberFormat="1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3" fontId="11" fillId="3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Protection="1">
      <protection locked="0"/>
    </xf>
    <xf numFmtId="165" fontId="11" fillId="3" borderId="4" xfId="0" applyNumberFormat="1" applyFont="1" applyFill="1" applyBorder="1" applyAlignment="1" applyProtection="1">
      <alignment horizontal="center"/>
      <protection locked="0"/>
    </xf>
    <xf numFmtId="165" fontId="0" fillId="3" borderId="5" xfId="0" applyNumberFormat="1" applyFill="1" applyBorder="1" applyProtection="1">
      <protection locked="0"/>
    </xf>
    <xf numFmtId="3" fontId="0" fillId="4" borderId="6" xfId="0" applyNumberFormat="1" applyFont="1" applyFill="1" applyBorder="1" applyProtection="1">
      <protection locked="0"/>
    </xf>
    <xf numFmtId="3" fontId="0" fillId="4" borderId="7" xfId="0" applyNumberFormat="1" applyFont="1" applyFill="1" applyBorder="1" applyProtection="1">
      <protection locked="0"/>
    </xf>
    <xf numFmtId="3" fontId="0" fillId="4" borderId="8" xfId="0" applyNumberFormat="1" applyFont="1" applyFill="1" applyBorder="1" applyProtection="1">
      <protection locked="0"/>
    </xf>
    <xf numFmtId="3" fontId="0" fillId="4" borderId="9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11" fillId="4" borderId="12" xfId="0" applyFont="1" applyFill="1" applyBorder="1" applyProtection="1"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5" borderId="15" xfId="0" applyFont="1" applyFill="1" applyBorder="1" applyAlignment="1" applyProtection="1">
      <alignment horizontal="center"/>
      <protection locked="0"/>
    </xf>
    <xf numFmtId="0" fontId="11" fillId="5" borderId="16" xfId="0" applyFont="1" applyFill="1" applyBorder="1" applyAlignment="1" applyProtection="1">
      <alignment horizontal="center"/>
      <protection locked="0"/>
    </xf>
    <xf numFmtId="0" fontId="11" fillId="5" borderId="17" xfId="0" applyFont="1" applyFill="1" applyBorder="1" applyAlignment="1" applyProtection="1">
      <alignment horizontal="center"/>
      <protection locked="0"/>
    </xf>
    <xf numFmtId="0" fontId="11" fillId="0" borderId="18" xfId="0" applyFont="1" applyFill="1" applyBorder="1" applyAlignment="1" applyProtection="1">
      <alignment horizontal="center"/>
      <protection locked="0"/>
    </xf>
    <xf numFmtId="0" fontId="11" fillId="0" borderId="19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Protection="1">
      <protection locked="0"/>
    </xf>
    <xf numFmtId="0" fontId="12" fillId="4" borderId="7" xfId="0" applyFont="1" applyFill="1" applyBorder="1" applyProtection="1">
      <protection locked="0"/>
    </xf>
    <xf numFmtId="0" fontId="12" fillId="4" borderId="20" xfId="0" applyFont="1" applyFill="1" applyBorder="1" applyProtection="1">
      <protection locked="0"/>
    </xf>
    <xf numFmtId="0" fontId="12" fillId="4" borderId="21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0" fontId="12" fillId="4" borderId="23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right"/>
      <protection locked="0"/>
    </xf>
    <xf numFmtId="0" fontId="12" fillId="4" borderId="10" xfId="0" applyFont="1" applyFill="1" applyBorder="1" applyProtection="1">
      <protection locked="0"/>
    </xf>
    <xf numFmtId="0" fontId="12" fillId="4" borderId="11" xfId="0" applyFont="1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Font="1" applyProtection="1">
      <protection locked="0"/>
    </xf>
    <xf numFmtId="0" fontId="0" fillId="6" borderId="0" xfId="0" applyFill="1" applyProtection="1">
      <protection locked="0"/>
    </xf>
    <xf numFmtId="3" fontId="0" fillId="6" borderId="0" xfId="0" applyNumberFormat="1" applyFill="1" applyProtection="1">
      <protection locked="0"/>
    </xf>
    <xf numFmtId="0" fontId="11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4" xfId="0" applyFont="1" applyBorder="1" applyProtection="1">
      <protection locked="0"/>
    </xf>
    <xf numFmtId="2" fontId="1" fillId="0" borderId="24" xfId="0" applyNumberFormat="1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26" xfId="0" applyFont="1" applyBorder="1" applyAlignment="1" applyProtection="1">
      <alignment horizontal="left"/>
      <protection locked="0"/>
    </xf>
    <xf numFmtId="0" fontId="0" fillId="0" borderId="27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13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11" fillId="0" borderId="24" xfId="0" applyNumberFormat="1" applyFont="1" applyBorder="1" applyProtection="1">
      <protection locked="0"/>
    </xf>
    <xf numFmtId="0" fontId="11" fillId="0" borderId="13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0" fontId="11" fillId="0" borderId="13" xfId="0" applyFont="1" applyBorder="1" applyProtection="1">
      <protection locked="0"/>
    </xf>
    <xf numFmtId="16" fontId="11" fillId="0" borderId="13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11" fillId="0" borderId="14" xfId="0" applyFont="1" applyFill="1" applyBorder="1" applyProtection="1">
      <protection locked="0"/>
    </xf>
    <xf numFmtId="0" fontId="0" fillId="0" borderId="28" xfId="0" applyFont="1" applyBorder="1" applyProtection="1">
      <protection locked="0"/>
    </xf>
    <xf numFmtId="0" fontId="11" fillId="6" borderId="33" xfId="0" applyFont="1" applyFill="1" applyBorder="1" applyProtection="1">
      <protection locked="0"/>
    </xf>
    <xf numFmtId="0" fontId="0" fillId="6" borderId="17" xfId="0" applyFont="1" applyFill="1" applyBorder="1" applyProtection="1">
      <protection locked="0"/>
    </xf>
    <xf numFmtId="3" fontId="0" fillId="0" borderId="0" xfId="0" applyNumberFormat="1" applyFont="1" applyProtection="1">
      <protection locked="0"/>
    </xf>
    <xf numFmtId="0" fontId="0" fillId="0" borderId="35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11" fillId="0" borderId="3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11" fillId="0" borderId="25" xfId="0" applyFont="1" applyFill="1" applyBorder="1" applyProtection="1">
      <protection locked="0"/>
    </xf>
    <xf numFmtId="3" fontId="0" fillId="0" borderId="35" xfId="0" applyNumberFormat="1" applyFont="1" applyBorder="1" applyProtection="1">
      <protection locked="0"/>
    </xf>
    <xf numFmtId="3" fontId="0" fillId="0" borderId="27" xfId="0" applyNumberFormat="1" applyFont="1" applyBorder="1" applyProtection="1">
      <protection locked="0"/>
    </xf>
    <xf numFmtId="3" fontId="0" fillId="0" borderId="36" xfId="0" applyNumberFormat="1" applyFont="1" applyBorder="1" applyProtection="1">
      <protection locked="0"/>
    </xf>
    <xf numFmtId="0" fontId="11" fillId="0" borderId="18" xfId="0" applyFont="1" applyFill="1" applyBorder="1" applyProtection="1">
      <protection locked="0"/>
    </xf>
    <xf numFmtId="3" fontId="0" fillId="0" borderId="6" xfId="0" applyNumberFormat="1" applyFont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3" fontId="0" fillId="0" borderId="20" xfId="0" applyNumberFormat="1" applyFont="1" applyBorder="1" applyProtection="1">
      <protection locked="0"/>
    </xf>
    <xf numFmtId="0" fontId="11" fillId="0" borderId="18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11" fillId="0" borderId="14" xfId="0" applyFont="1" applyBorder="1" applyProtection="1">
      <protection locked="0"/>
    </xf>
    <xf numFmtId="0" fontId="0" fillId="0" borderId="28" xfId="0" applyFont="1" applyFill="1" applyBorder="1" applyProtection="1">
      <protection locked="0"/>
    </xf>
    <xf numFmtId="3" fontId="0" fillId="0" borderId="37" xfId="0" applyNumberFormat="1" applyFont="1" applyBorder="1" applyProtection="1">
      <protection locked="0"/>
    </xf>
    <xf numFmtId="0" fontId="11" fillId="2" borderId="29" xfId="0" applyFont="1" applyFill="1" applyBorder="1" applyProtection="1">
      <protection locked="0"/>
    </xf>
    <xf numFmtId="0" fontId="0" fillId="2" borderId="38" xfId="0" applyFont="1" applyFill="1" applyBorder="1" applyProtection="1">
      <protection locked="0"/>
    </xf>
    <xf numFmtId="3" fontId="0" fillId="2" borderId="39" xfId="0" applyNumberFormat="1" applyFont="1" applyFill="1" applyBorder="1" applyProtection="1">
      <protection locked="0"/>
    </xf>
    <xf numFmtId="3" fontId="0" fillId="2" borderId="31" xfId="0" applyNumberFormat="1" applyFont="1" applyFill="1" applyBorder="1" applyProtection="1">
      <protection locked="0"/>
    </xf>
    <xf numFmtId="3" fontId="0" fillId="2" borderId="40" xfId="0" applyNumberFormat="1" applyFont="1" applyFill="1" applyBorder="1" applyProtection="1">
      <protection locked="0"/>
    </xf>
    <xf numFmtId="0" fontId="11" fillId="2" borderId="33" xfId="0" applyFont="1" applyFill="1" applyBorder="1" applyProtection="1">
      <protection locked="0"/>
    </xf>
    <xf numFmtId="0" fontId="0" fillId="2" borderId="41" xfId="0" applyFont="1" applyFill="1" applyBorder="1" applyProtection="1">
      <protection locked="0"/>
    </xf>
    <xf numFmtId="10" fontId="0" fillId="2" borderId="21" xfId="0" applyNumberFormat="1" applyFont="1" applyFill="1" applyBorder="1" applyAlignment="1" applyProtection="1">
      <alignment vertical="center"/>
      <protection locked="0"/>
    </xf>
    <xf numFmtId="10" fontId="0" fillId="2" borderId="22" xfId="0" applyNumberFormat="1" applyFont="1" applyFill="1" applyBorder="1" applyAlignment="1" applyProtection="1">
      <alignment vertical="center"/>
      <protection locked="0"/>
    </xf>
    <xf numFmtId="10" fontId="0" fillId="2" borderId="23" xfId="0" applyNumberFormat="1" applyFont="1" applyFill="1" applyBorder="1" applyProtection="1">
      <protection locked="0"/>
    </xf>
    <xf numFmtId="0" fontId="7" fillId="0" borderId="42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2" xfId="0" applyFont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3" xfId="0" applyFont="1" applyBorder="1" applyProtection="1">
      <protection locked="0"/>
    </xf>
    <xf numFmtId="0" fontId="6" fillId="0" borderId="45" xfId="0" applyFont="1" applyBorder="1" applyProtection="1">
      <protection locked="0"/>
    </xf>
    <xf numFmtId="0" fontId="0" fillId="0" borderId="45" xfId="0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46" xfId="0" applyFont="1" applyBorder="1" applyProtection="1">
      <protection locked="0"/>
    </xf>
    <xf numFmtId="0" fontId="0" fillId="0" borderId="47" xfId="0" applyFont="1" applyBorder="1" applyProtection="1">
      <protection locked="0"/>
    </xf>
    <xf numFmtId="0" fontId="0" fillId="0" borderId="45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50" xfId="0" applyFont="1" applyFill="1" applyBorder="1" applyAlignment="1" applyProtection="1">
      <alignment horizontal="center"/>
      <protection locked="0"/>
    </xf>
    <xf numFmtId="0" fontId="0" fillId="0" borderId="50" xfId="0" applyFont="1" applyBorder="1" applyAlignment="1" applyProtection="1">
      <alignment horizontal="center"/>
      <protection locked="0"/>
    </xf>
    <xf numFmtId="0" fontId="0" fillId="0" borderId="33" xfId="0" applyFont="1" applyBorder="1" applyProtection="1">
      <protection locked="0"/>
    </xf>
    <xf numFmtId="0" fontId="0" fillId="0" borderId="41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5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3" fontId="0" fillId="0" borderId="48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49" xfId="0" applyNumberFormat="1" applyFont="1" applyBorder="1" applyAlignment="1" applyProtection="1">
      <alignment horizontal="center"/>
      <protection locked="0"/>
    </xf>
    <xf numFmtId="3" fontId="0" fillId="0" borderId="50" xfId="0" applyNumberFormat="1" applyFont="1" applyBorder="1" applyAlignment="1" applyProtection="1">
      <alignment horizontal="center"/>
      <protection locked="0"/>
    </xf>
    <xf numFmtId="166" fontId="0" fillId="0" borderId="50" xfId="0" applyNumberFormat="1" applyFont="1" applyBorder="1" applyAlignment="1" applyProtection="1">
      <alignment horizontal="center"/>
      <protection locked="0"/>
    </xf>
    <xf numFmtId="3" fontId="0" fillId="0" borderId="33" xfId="0" applyNumberFormat="1" applyFont="1" applyBorder="1" applyAlignment="1" applyProtection="1">
      <alignment horizontal="center"/>
      <protection locked="0"/>
    </xf>
    <xf numFmtId="3" fontId="0" fillId="0" borderId="51" xfId="0" applyNumberFormat="1" applyFont="1" applyBorder="1" applyAlignment="1" applyProtection="1">
      <alignment horizontal="center"/>
      <protection locked="0"/>
    </xf>
    <xf numFmtId="3" fontId="0" fillId="0" borderId="41" xfId="0" applyNumberFormat="1" applyFont="1" applyBorder="1" applyAlignment="1" applyProtection="1">
      <alignment horizontal="center"/>
      <protection locked="0"/>
    </xf>
    <xf numFmtId="3" fontId="0" fillId="0" borderId="52" xfId="0" applyNumberFormat="1" applyFont="1" applyBorder="1" applyAlignment="1" applyProtection="1">
      <alignment horizontal="center"/>
      <protection locked="0"/>
    </xf>
    <xf numFmtId="3" fontId="0" fillId="0" borderId="53" xfId="0" applyNumberFormat="1" applyFont="1" applyBorder="1" applyAlignment="1" applyProtection="1">
      <alignment horizontal="center"/>
      <protection locked="0"/>
    </xf>
    <xf numFmtId="166" fontId="0" fillId="0" borderId="53" xfId="0" applyNumberFormat="1" applyFon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0" fillId="6" borderId="33" xfId="0" applyFont="1" applyFill="1" applyBorder="1" applyProtection="1">
      <protection locked="0"/>
    </xf>
    <xf numFmtId="0" fontId="0" fillId="6" borderId="41" xfId="0" applyFont="1" applyFill="1" applyBorder="1" applyProtection="1">
      <protection locked="0"/>
    </xf>
    <xf numFmtId="0" fontId="0" fillId="6" borderId="11" xfId="0" applyFont="1" applyFill="1" applyBorder="1" applyProtection="1">
      <protection locked="0"/>
    </xf>
    <xf numFmtId="3" fontId="0" fillId="6" borderId="33" xfId="0" applyNumberFormat="1" applyFont="1" applyFill="1" applyBorder="1" applyAlignment="1" applyProtection="1">
      <alignment horizontal="center"/>
      <protection locked="0"/>
    </xf>
    <xf numFmtId="3" fontId="0" fillId="6" borderId="51" xfId="0" applyNumberFormat="1" applyFont="1" applyFill="1" applyBorder="1" applyAlignment="1" applyProtection="1">
      <alignment horizontal="center"/>
      <protection locked="0"/>
    </xf>
    <xf numFmtId="3" fontId="0" fillId="6" borderId="41" xfId="0" applyNumberFormat="1" applyFont="1" applyFill="1" applyBorder="1" applyAlignment="1" applyProtection="1">
      <alignment horizontal="center"/>
      <protection locked="0"/>
    </xf>
    <xf numFmtId="3" fontId="0" fillId="6" borderId="52" xfId="0" applyNumberFormat="1" applyFont="1" applyFill="1" applyBorder="1" applyAlignment="1" applyProtection="1">
      <alignment horizontal="center"/>
      <protection locked="0"/>
    </xf>
    <xf numFmtId="3" fontId="0" fillId="6" borderId="53" xfId="0" applyNumberFormat="1" applyFont="1" applyFill="1" applyBorder="1" applyAlignment="1" applyProtection="1">
      <alignment horizontal="center"/>
      <protection locked="0"/>
    </xf>
    <xf numFmtId="166" fontId="0" fillId="6" borderId="53" xfId="0" applyNumberFormat="1" applyFont="1" applyFill="1" applyBorder="1" applyAlignment="1" applyProtection="1">
      <alignment horizontal="center"/>
      <protection locked="0"/>
    </xf>
    <xf numFmtId="3" fontId="0" fillId="7" borderId="0" xfId="0" applyNumberFormat="1" applyFont="1" applyFill="1" applyProtection="1">
      <protection locked="0"/>
    </xf>
    <xf numFmtId="164" fontId="0" fillId="0" borderId="0" xfId="0" applyNumberFormat="1" applyFont="1" applyProtection="1">
      <protection locked="0"/>
    </xf>
    <xf numFmtId="2" fontId="1" fillId="0" borderId="54" xfId="0" applyNumberFormat="1" applyFont="1" applyBorder="1" applyProtection="1">
      <protection locked="0"/>
    </xf>
    <xf numFmtId="0" fontId="0" fillId="0" borderId="55" xfId="0" applyBorder="1" applyProtection="1">
      <protection locked="0"/>
    </xf>
    <xf numFmtId="0" fontId="0" fillId="0" borderId="12" xfId="0" applyBorder="1" applyProtection="1">
      <protection locked="0"/>
    </xf>
    <xf numFmtId="3" fontId="2" fillId="0" borderId="56" xfId="0" applyNumberFormat="1" applyFont="1" applyBorder="1" applyProtection="1">
      <protection locked="0"/>
    </xf>
    <xf numFmtId="0" fontId="0" fillId="0" borderId="19" xfId="0" applyBorder="1" applyProtection="1">
      <protection locked="0"/>
    </xf>
    <xf numFmtId="3" fontId="11" fillId="0" borderId="39" xfId="0" applyNumberFormat="1" applyFont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3" fontId="0" fillId="0" borderId="31" xfId="0" applyNumberFormat="1" applyFont="1" applyBorder="1" applyAlignment="1" applyProtection="1">
      <alignment horizontal="center"/>
      <protection locked="0"/>
    </xf>
    <xf numFmtId="0" fontId="0" fillId="0" borderId="31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0" fillId="0" borderId="40" xfId="0" applyFont="1" applyBorder="1" applyProtection="1">
      <protection locked="0"/>
    </xf>
    <xf numFmtId="0" fontId="11" fillId="0" borderId="21" xfId="0" applyFont="1" applyBorder="1" applyAlignment="1" applyProtection="1">
      <protection locked="0"/>
    </xf>
    <xf numFmtId="0" fontId="11" fillId="0" borderId="22" xfId="0" applyFont="1" applyBorder="1" applyAlignment="1" applyProtection="1">
      <protection locked="0"/>
    </xf>
    <xf numFmtId="0" fontId="11" fillId="0" borderId="11" xfId="0" applyFont="1" applyBorder="1" applyAlignment="1" applyProtection="1">
      <protection locked="0"/>
    </xf>
    <xf numFmtId="0" fontId="11" fillId="0" borderId="23" xfId="0" applyFont="1" applyBorder="1" applyAlignment="1" applyProtection="1"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33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EF4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150"/>
  <sheetViews>
    <sheetView tabSelected="1" topLeftCell="A49" zoomScale="75" zoomScaleNormal="75" workbookViewId="0">
      <selection activeCell="F11" sqref="F11"/>
    </sheetView>
  </sheetViews>
  <sheetFormatPr baseColWidth="10" defaultColWidth="10.7265625" defaultRowHeight="14.5" x14ac:dyDescent="0.35"/>
  <cols>
    <col min="1" max="1" width="11.7265625" style="42" customWidth="1"/>
    <col min="2" max="2" width="5.7265625" style="42" customWidth="1"/>
    <col min="3" max="3" width="50.7265625" style="42" customWidth="1"/>
    <col min="4" max="15" width="11.7265625" style="42" customWidth="1"/>
    <col min="16" max="22" width="10.81640625" style="42" customWidth="1"/>
    <col min="23" max="24" width="5.7265625" style="42" customWidth="1"/>
    <col min="25" max="25" width="31.26953125" style="42" customWidth="1"/>
    <col min="26" max="26" width="5.7265625" style="42" customWidth="1"/>
    <col min="27" max="49" width="4.7265625" style="42" customWidth="1"/>
    <col min="50" max="16384" width="10.7265625" style="42"/>
  </cols>
  <sheetData>
    <row r="2" spans="1:11" ht="15.75" customHeight="1" x14ac:dyDescent="0.35">
      <c r="A2" s="43"/>
      <c r="B2" s="44"/>
    </row>
    <row r="4" spans="1:11" ht="18" customHeight="1" x14ac:dyDescent="0.55000000000000004">
      <c r="B4" s="45" t="s">
        <v>0</v>
      </c>
    </row>
    <row r="5" spans="1:11" ht="18" customHeight="1" x14ac:dyDescent="0.55000000000000004">
      <c r="A5" s="46"/>
      <c r="B5" s="45" t="s">
        <v>1</v>
      </c>
    </row>
    <row r="6" spans="1:11" ht="18" customHeight="1" x14ac:dyDescent="0.45">
      <c r="A6" s="46"/>
      <c r="B6" s="47" t="s">
        <v>2</v>
      </c>
    </row>
    <row r="7" spans="1:11" ht="18" customHeight="1" x14ac:dyDescent="0.45">
      <c r="A7" s="46"/>
      <c r="B7" s="47" t="s">
        <v>3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4</v>
      </c>
      <c r="C9" s="50"/>
      <c r="D9" s="1" t="s">
        <v>84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6</v>
      </c>
      <c r="C10" s="50"/>
      <c r="D10" s="4" t="s">
        <v>85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8</v>
      </c>
    </row>
    <row r="13" spans="1:11" ht="16" customHeight="1" x14ac:dyDescent="0.35">
      <c r="C13" s="43" t="s">
        <v>9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10</v>
      </c>
      <c r="D14" s="6" t="s">
        <v>11</v>
      </c>
      <c r="E14" s="7"/>
      <c r="F14" s="7"/>
      <c r="G14" s="38" t="s">
        <v>12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13</v>
      </c>
      <c r="K17" s="57">
        <f>K13+K14+K15+K16</f>
        <v>100</v>
      </c>
    </row>
    <row r="18" spans="2:21" ht="15.75" customHeight="1" x14ac:dyDescent="0.35">
      <c r="B18" s="58" t="s">
        <v>14</v>
      </c>
      <c r="C18" s="59"/>
      <c r="D18" s="8" t="s">
        <v>15</v>
      </c>
      <c r="E18" s="8" t="s">
        <v>16</v>
      </c>
      <c r="F18" s="8" t="s">
        <v>17</v>
      </c>
      <c r="G18" s="8"/>
      <c r="H18" s="8"/>
      <c r="I18" s="8"/>
      <c r="J18" s="8"/>
      <c r="K18" s="8"/>
    </row>
    <row r="19" spans="2:21" ht="15" customHeight="1" x14ac:dyDescent="0.35">
      <c r="B19" s="60" t="s">
        <v>18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19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20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21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22</v>
      </c>
      <c r="C25" s="62"/>
      <c r="D25" s="63" t="str">
        <f>D18</f>
        <v>Rederi AS</v>
      </c>
      <c r="E25" s="64" t="str">
        <f>E18</f>
        <v>Tekn.lev.</v>
      </c>
      <c r="F25" s="64" t="str">
        <f>F18</f>
        <v>Consult AS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Totalt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23</v>
      </c>
      <c r="D27" s="75" t="s">
        <v>24</v>
      </c>
      <c r="E27" s="76" t="s">
        <v>24</v>
      </c>
      <c r="F27" s="77" t="s">
        <v>24</v>
      </c>
      <c r="G27" s="77" t="s">
        <v>24</v>
      </c>
      <c r="H27" s="77" t="s">
        <v>24</v>
      </c>
      <c r="I27" s="77" t="s">
        <v>24</v>
      </c>
      <c r="J27" s="77" t="s">
        <v>24</v>
      </c>
      <c r="K27" s="77" t="s">
        <v>24</v>
      </c>
      <c r="L27" s="78" t="s">
        <v>24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25</v>
      </c>
      <c r="C29" s="19" t="s">
        <v>26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27</v>
      </c>
      <c r="C30" s="23" t="s">
        <v>28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29</v>
      </c>
      <c r="C31" s="23" t="s">
        <v>30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31</v>
      </c>
      <c r="C32" s="23" t="s">
        <v>32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33</v>
      </c>
      <c r="C33" s="23" t="s">
        <v>34</v>
      </c>
      <c r="D33" s="20">
        <v>50</v>
      </c>
      <c r="E33" s="21">
        <v>50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200</v>
      </c>
      <c r="M33" s="86"/>
      <c r="U33" s="52"/>
    </row>
    <row r="34" spans="2:43" ht="15" customHeight="1" x14ac:dyDescent="0.35">
      <c r="B34" s="85" t="s">
        <v>35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36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37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38</v>
      </c>
      <c r="C37" s="94" t="s">
        <v>39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40</v>
      </c>
      <c r="D38" s="27">
        <f>SUM(D29:D37)</f>
        <v>500</v>
      </c>
      <c r="E38" s="28">
        <f t="shared" ref="E38:L38" si="2">SUM(E29:E37)</f>
        <v>900</v>
      </c>
      <c r="F38" s="28">
        <f t="shared" si="2"/>
        <v>450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1850</v>
      </c>
    </row>
    <row r="39" spans="2:43" ht="15" customHeight="1" thickBot="1" x14ac:dyDescent="0.4">
      <c r="AD39" s="97"/>
    </row>
    <row r="40" spans="2:43" ht="15" customHeight="1" x14ac:dyDescent="0.35">
      <c r="B40" s="61" t="s">
        <v>41</v>
      </c>
      <c r="C40" s="62"/>
      <c r="D40" s="98" t="str">
        <f t="shared" ref="D40:K40" si="3">D18</f>
        <v>Rederi AS</v>
      </c>
      <c r="E40" s="99" t="str">
        <f t="shared" si="3"/>
        <v>Tekn.lev.</v>
      </c>
      <c r="F40" s="99" t="str">
        <f t="shared" si="3"/>
        <v>Consult AS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42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23</v>
      </c>
      <c r="D42" s="104" t="s">
        <v>43</v>
      </c>
      <c r="E42" s="105" t="s">
        <v>43</v>
      </c>
      <c r="F42" s="105" t="s">
        <v>43</v>
      </c>
      <c r="G42" s="105" t="s">
        <v>43</v>
      </c>
      <c r="H42" s="105" t="s">
        <v>43</v>
      </c>
      <c r="I42" s="105" t="s">
        <v>43</v>
      </c>
      <c r="J42" s="105" t="s">
        <v>43</v>
      </c>
      <c r="K42" s="105" t="s">
        <v>43</v>
      </c>
      <c r="L42" s="106" t="s">
        <v>43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Utarbeide spesifikasjoner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Konseptutvikling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Engineering - utarbeide byggeunderlag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Priskalkyle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 t="str">
        <f t="shared" si="4"/>
        <v>Kost/nytteanalyse</v>
      </c>
      <c r="D48" s="115">
        <f t="shared" si="5"/>
        <v>35000</v>
      </c>
      <c r="E48" s="116">
        <f t="shared" si="6"/>
        <v>35000</v>
      </c>
      <c r="F48" s="116">
        <f t="shared" si="7"/>
        <v>70000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140000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Prosjektledelse og rapportering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45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46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47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48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40</v>
      </c>
      <c r="D58" s="125">
        <f t="shared" ref="D58:L58" si="14">SUM(D44:D57)</f>
        <v>365000</v>
      </c>
      <c r="E58" s="126">
        <f t="shared" si="14"/>
        <v>645000</v>
      </c>
      <c r="F58" s="126">
        <f t="shared" si="14"/>
        <v>330000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1340000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0.27238805970149255</v>
      </c>
      <c r="E59" s="131">
        <f>E58/L58</f>
        <v>0.48134328358208955</v>
      </c>
      <c r="F59" s="131">
        <f>F58/L58</f>
        <v>0.2462686567164179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50</v>
      </c>
      <c r="E61" s="134"/>
      <c r="F61" s="134"/>
      <c r="G61" s="134"/>
      <c r="H61" s="135" t="s">
        <v>51</v>
      </c>
      <c r="I61" s="136"/>
      <c r="J61" s="137" t="s">
        <v>52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53</v>
      </c>
      <c r="I62" s="141" t="s">
        <v>54</v>
      </c>
      <c r="J62" s="79" t="s">
        <v>55</v>
      </c>
      <c r="K62" s="142" t="s">
        <v>56</v>
      </c>
      <c r="L62" s="141" t="s">
        <v>57</v>
      </c>
      <c r="N62" s="143" t="s">
        <v>58</v>
      </c>
      <c r="O62" s="144" t="s">
        <v>58</v>
      </c>
    </row>
    <row r="63" spans="2:15" ht="15" customHeight="1" x14ac:dyDescent="0.35">
      <c r="D63" s="73"/>
      <c r="E63" s="79" t="s">
        <v>14</v>
      </c>
      <c r="F63" s="79" t="s">
        <v>58</v>
      </c>
      <c r="G63" s="140" t="s">
        <v>59</v>
      </c>
      <c r="H63" s="73" t="s">
        <v>60</v>
      </c>
      <c r="I63" s="145" t="s">
        <v>59</v>
      </c>
      <c r="J63" s="79" t="s">
        <v>61</v>
      </c>
      <c r="K63" s="146" t="s">
        <v>62</v>
      </c>
      <c r="L63" s="145" t="s">
        <v>63</v>
      </c>
      <c r="N63" s="147" t="s">
        <v>64</v>
      </c>
      <c r="O63" s="148" t="s">
        <v>64</v>
      </c>
    </row>
    <row r="64" spans="2:15" ht="15" customHeight="1" thickBot="1" x14ac:dyDescent="0.4">
      <c r="D64" s="149"/>
      <c r="E64" s="150"/>
      <c r="F64" s="150" t="s">
        <v>65</v>
      </c>
      <c r="G64" s="151" t="s">
        <v>66</v>
      </c>
      <c r="H64" s="149"/>
      <c r="I64" s="152"/>
      <c r="J64" s="150"/>
      <c r="K64" s="153"/>
      <c r="L64" s="152"/>
      <c r="N64" s="154" t="s">
        <v>67</v>
      </c>
      <c r="O64" s="154" t="s">
        <v>66</v>
      </c>
    </row>
    <row r="65" spans="3:16" x14ac:dyDescent="0.35">
      <c r="D65" s="155">
        <f>J13</f>
        <v>2018</v>
      </c>
      <c r="E65" s="10" t="s">
        <v>68</v>
      </c>
      <c r="F65" s="10">
        <v>100</v>
      </c>
      <c r="G65" s="140"/>
      <c r="H65" s="156">
        <f>(SUM(J69:J76)+SUM(K69:K76)+SUM(L69:L76)-SUM(I69:I76))*F65/100</f>
        <v>134000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69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70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71</v>
      </c>
      <c r="D68" s="73"/>
      <c r="E68" s="41" t="s">
        <v>72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Rederi AS</v>
      </c>
      <c r="F69" s="79"/>
      <c r="G69" s="17">
        <v>50</v>
      </c>
      <c r="H69" s="156"/>
      <c r="I69" s="157">
        <f t="shared" ref="I69:I76" si="15">(J69+K69+L69)*G69/100</f>
        <v>36500</v>
      </c>
      <c r="J69" s="158">
        <f>SUM(D44:D52)*K13/100</f>
        <v>70000</v>
      </c>
      <c r="K69" s="159">
        <f>D53*K13/100</f>
        <v>2000</v>
      </c>
      <c r="L69" s="157">
        <f>(D54+D55+D56+D57)*K13/100</f>
        <v>1000</v>
      </c>
      <c r="N69" s="160">
        <f>(J69+K69+L69)-I69</f>
        <v>36500</v>
      </c>
      <c r="O69" s="161">
        <f>(N69/($H$65+$H$66+$H$67))*100</f>
        <v>27.238805970149254</v>
      </c>
    </row>
    <row r="70" spans="3:16" ht="15" customHeight="1" x14ac:dyDescent="0.35">
      <c r="D70" s="73"/>
      <c r="E70" s="79" t="str">
        <f>E18</f>
        <v>Tekn.lev.</v>
      </c>
      <c r="F70" s="79"/>
      <c r="G70" s="17">
        <v>50</v>
      </c>
      <c r="H70" s="156"/>
      <c r="I70" s="157">
        <f t="shared" si="15"/>
        <v>64500</v>
      </c>
      <c r="J70" s="158">
        <f>SUM(E44:E52)*K13/100</f>
        <v>126000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64500</v>
      </c>
      <c r="O70" s="161">
        <f>(N70/($H$65+$H$66+$H$67))*100</f>
        <v>48.134328358208954</v>
      </c>
    </row>
    <row r="71" spans="3:16" ht="15" customHeight="1" x14ac:dyDescent="0.35">
      <c r="D71" s="73"/>
      <c r="E71" s="79" t="str">
        <f>F18</f>
        <v>Consult AS</v>
      </c>
      <c r="F71" s="79"/>
      <c r="G71" s="17">
        <v>50</v>
      </c>
      <c r="H71" s="156"/>
      <c r="I71" s="157">
        <f t="shared" si="15"/>
        <v>33000</v>
      </c>
      <c r="J71" s="158">
        <f>SUM(F44:F52)*K13/100</f>
        <v>63000</v>
      </c>
      <c r="K71" s="159">
        <f>F53*K13/100</f>
        <v>2000</v>
      </c>
      <c r="L71" s="157">
        <f>(F54+F55+F56+F57)*K13/100</f>
        <v>1000</v>
      </c>
      <c r="N71" s="160">
        <f t="shared" si="16"/>
        <v>33000</v>
      </c>
      <c r="O71" s="161">
        <f t="shared" ref="O71:O76" si="17">(N71/($H$65+$H$66+$H$67))*100</f>
        <v>24.626865671641792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268000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72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Rederi AS</v>
      </c>
      <c r="F81" s="79"/>
      <c r="G81" s="17">
        <v>50</v>
      </c>
      <c r="H81" s="156"/>
      <c r="I81" s="157">
        <f t="shared" ref="I81:I88" si="19">(J81+K81+L81)*G81/100</f>
        <v>73000</v>
      </c>
      <c r="J81" s="158">
        <f>SUM(D44:D52)*K14/100</f>
        <v>140000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73000</v>
      </c>
      <c r="O81" s="161">
        <f>(N81/($H$77+$H$78+$H$79))*100</f>
        <v>27.238805970149254</v>
      </c>
    </row>
    <row r="82" spans="4:16" ht="15" customHeight="1" x14ac:dyDescent="0.35">
      <c r="D82" s="73"/>
      <c r="E82" s="79" t="str">
        <f t="shared" si="18"/>
        <v>Tekn.lev.</v>
      </c>
      <c r="F82" s="79"/>
      <c r="G82" s="17">
        <v>50</v>
      </c>
      <c r="H82" s="156"/>
      <c r="I82" s="157">
        <f t="shared" si="19"/>
        <v>129000</v>
      </c>
      <c r="J82" s="158">
        <f>SUM(E44:E52)*K14/100</f>
        <v>252000</v>
      </c>
      <c r="K82" s="159">
        <f>E53*K14/100</f>
        <v>4000</v>
      </c>
      <c r="L82" s="157">
        <f>(E54+E55+E56+E57)*K14/100</f>
        <v>2000</v>
      </c>
      <c r="N82" s="160">
        <f t="shared" si="20"/>
        <v>129000</v>
      </c>
      <c r="O82" s="161">
        <f t="shared" ref="O82:O88" si="21">(N82/($H$77+$H$78+$H$79))*100</f>
        <v>48.134328358208954</v>
      </c>
    </row>
    <row r="83" spans="4:16" ht="15" customHeight="1" x14ac:dyDescent="0.35">
      <c r="D83" s="73"/>
      <c r="E83" s="79" t="str">
        <f t="shared" si="18"/>
        <v>Consult AS</v>
      </c>
      <c r="F83" s="79"/>
      <c r="G83" s="17">
        <v>50</v>
      </c>
      <c r="H83" s="156"/>
      <c r="I83" s="157">
        <f t="shared" si="19"/>
        <v>66000</v>
      </c>
      <c r="J83" s="158">
        <f>SUM(F44:F52)*K14/100</f>
        <v>126000</v>
      </c>
      <c r="K83" s="159">
        <f>F53*K14/100</f>
        <v>4000</v>
      </c>
      <c r="L83" s="157">
        <f>(F54+F55+F56+F57)*K14/100</f>
        <v>2000</v>
      </c>
      <c r="N83" s="160">
        <f t="shared" si="20"/>
        <v>66000</v>
      </c>
      <c r="O83" s="161">
        <f t="shared" si="21"/>
        <v>24.626865671641792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268000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72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Rederi AS</v>
      </c>
      <c r="F93" s="79"/>
      <c r="G93" s="17">
        <v>50</v>
      </c>
      <c r="H93" s="156"/>
      <c r="I93" s="157">
        <f t="shared" ref="I93:I100" si="23">(J93+K93+L93)*G93/100</f>
        <v>73000</v>
      </c>
      <c r="J93" s="158">
        <f>SUM(D44:D52)*K15/100</f>
        <v>140000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73000</v>
      </c>
      <c r="O93" s="161">
        <f>(N93/($H$89+$H$90+$H$91))*100</f>
        <v>27.238805970149254</v>
      </c>
    </row>
    <row r="94" spans="4:16" ht="15" customHeight="1" x14ac:dyDescent="0.35">
      <c r="D94" s="73"/>
      <c r="E94" s="79" t="str">
        <f t="shared" si="22"/>
        <v>Tekn.lev.</v>
      </c>
      <c r="F94" s="79"/>
      <c r="G94" s="17">
        <v>50</v>
      </c>
      <c r="H94" s="156"/>
      <c r="I94" s="157">
        <f t="shared" si="23"/>
        <v>129000</v>
      </c>
      <c r="J94" s="158">
        <f>SUM(E44:E52)*K15/100</f>
        <v>252000</v>
      </c>
      <c r="K94" s="159">
        <f>E53*K15/100</f>
        <v>4000</v>
      </c>
      <c r="L94" s="157">
        <f>(E54+E55+E56+E57)*K15/100</f>
        <v>2000</v>
      </c>
      <c r="N94" s="160">
        <f t="shared" si="24"/>
        <v>129000</v>
      </c>
      <c r="O94" s="161">
        <f t="shared" ref="O94:O100" si="25">(N94/($H$89+$H$90))*100</f>
        <v>48.134328358208954</v>
      </c>
    </row>
    <row r="95" spans="4:16" ht="15" customHeight="1" x14ac:dyDescent="0.35">
      <c r="D95" s="73"/>
      <c r="E95" s="79" t="str">
        <f t="shared" si="22"/>
        <v>Consult AS</v>
      </c>
      <c r="F95" s="79"/>
      <c r="G95" s="17">
        <v>50</v>
      </c>
      <c r="H95" s="156"/>
      <c r="I95" s="157">
        <f t="shared" si="23"/>
        <v>66000</v>
      </c>
      <c r="J95" s="158">
        <f>SUM(F44:F52)*K15/100</f>
        <v>126000</v>
      </c>
      <c r="K95" s="159">
        <f>F53*K15/100</f>
        <v>4000</v>
      </c>
      <c r="L95" s="157">
        <f>(F54+F55+F56+F57)*K15/100</f>
        <v>2000</v>
      </c>
      <c r="N95" s="160">
        <f t="shared" si="24"/>
        <v>66000</v>
      </c>
      <c r="O95" s="161">
        <f t="shared" si="25"/>
        <v>24.626865671641792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72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Rederi AS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Tekn.lev.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Consult AS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40</v>
      </c>
      <c r="F113" s="170"/>
      <c r="G113" s="171"/>
      <c r="H113" s="172">
        <f>SUM(H65:H112)</f>
        <v>670000</v>
      </c>
      <c r="I113" s="173">
        <f>SUM(I65:I112)</f>
        <v>670000</v>
      </c>
      <c r="J113" s="174">
        <f>SUM(J65:J112)</f>
        <v>1295000</v>
      </c>
      <c r="K113" s="175">
        <f>SUM(K65:K112)</f>
        <v>30000</v>
      </c>
      <c r="L113" s="173">
        <f>SUM(L65:L112)</f>
        <v>15000</v>
      </c>
      <c r="N113" s="176">
        <f>SUM(N69:N112)</f>
        <v>670000</v>
      </c>
      <c r="O113" s="177"/>
    </row>
    <row r="114" spans="2:19" ht="15" customHeight="1" x14ac:dyDescent="0.35">
      <c r="D114" s="55"/>
      <c r="E114" s="79" t="s">
        <v>73</v>
      </c>
      <c r="F114" s="55"/>
      <c r="G114" s="55"/>
      <c r="H114" s="178">
        <f>H113+I113</f>
        <v>1340000</v>
      </c>
      <c r="I114" s="97" t="s">
        <v>74</v>
      </c>
      <c r="J114" s="97"/>
      <c r="K114" s="97"/>
      <c r="L114" s="55"/>
    </row>
    <row r="115" spans="2:19" ht="15" customHeight="1" x14ac:dyDescent="0.35">
      <c r="D115" s="55"/>
      <c r="E115" s="79" t="s">
        <v>75</v>
      </c>
      <c r="F115" s="55"/>
      <c r="G115" s="55"/>
      <c r="H115" s="178">
        <f>J113+K113+L113</f>
        <v>1340000</v>
      </c>
      <c r="I115" s="97" t="s">
        <v>76</v>
      </c>
      <c r="J115" s="97"/>
      <c r="K115" s="97"/>
      <c r="L115" s="55"/>
    </row>
    <row r="116" spans="2:19" ht="15" customHeight="1" x14ac:dyDescent="0.35">
      <c r="D116" s="55"/>
      <c r="E116" s="79" t="s">
        <v>77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78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23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79</v>
      </c>
      <c r="E121" s="192" t="s">
        <v>80</v>
      </c>
      <c r="F121" s="192" t="s">
        <v>81</v>
      </c>
      <c r="G121" s="192" t="s">
        <v>82</v>
      </c>
      <c r="H121" s="192" t="s">
        <v>79</v>
      </c>
      <c r="I121" s="192" t="s">
        <v>80</v>
      </c>
      <c r="J121" s="192" t="s">
        <v>81</v>
      </c>
      <c r="K121" s="192" t="s">
        <v>82</v>
      </c>
      <c r="L121" s="192" t="s">
        <v>79</v>
      </c>
      <c r="M121" s="192" t="s">
        <v>80</v>
      </c>
      <c r="N121" s="192" t="s">
        <v>81</v>
      </c>
      <c r="O121" s="193" t="s">
        <v>82</v>
      </c>
      <c r="P121" s="192" t="s">
        <v>79</v>
      </c>
      <c r="Q121" s="192" t="s">
        <v>80</v>
      </c>
      <c r="R121" s="192" t="s">
        <v>81</v>
      </c>
      <c r="S121" s="194" t="s">
        <v>82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Utarbeide spesifikasjoner</v>
      </c>
      <c r="D122" s="32"/>
      <c r="E122" s="33"/>
      <c r="F122" s="33"/>
      <c r="G122" s="33" t="s">
        <v>83</v>
      </c>
      <c r="H122" s="33" t="s">
        <v>83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Konseptutvikling</v>
      </c>
      <c r="D123" s="32"/>
      <c r="E123" s="33"/>
      <c r="F123" s="33"/>
      <c r="G123" s="33"/>
      <c r="H123" s="33" t="s">
        <v>83</v>
      </c>
      <c r="I123" s="33" t="s">
        <v>83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Engineering - utarbeide byggeunderlag</v>
      </c>
      <c r="D124" s="32"/>
      <c r="E124" s="33"/>
      <c r="F124" s="33"/>
      <c r="G124" s="33"/>
      <c r="H124" s="33"/>
      <c r="I124" s="33" t="s">
        <v>83</v>
      </c>
      <c r="J124" s="33" t="s">
        <v>83</v>
      </c>
      <c r="K124" s="33" t="s">
        <v>83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Priskalkyle</v>
      </c>
      <c r="D125" s="32"/>
      <c r="E125" s="33"/>
      <c r="F125" s="33"/>
      <c r="G125" s="33"/>
      <c r="H125" s="33"/>
      <c r="I125" s="33"/>
      <c r="J125" s="33"/>
      <c r="K125" s="33" t="s">
        <v>83</v>
      </c>
      <c r="L125" s="33" t="s">
        <v>83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 t="str">
        <f t="shared" si="30"/>
        <v>Kost/nytteanalyse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Prosjektledelse og rapportering</v>
      </c>
      <c r="D130" s="32"/>
      <c r="E130" s="33"/>
      <c r="F130" s="33"/>
      <c r="G130" s="33" t="s">
        <v>83</v>
      </c>
      <c r="H130" s="33" t="s">
        <v>83</v>
      </c>
      <c r="I130" s="33" t="s">
        <v>83</v>
      </c>
      <c r="J130" s="33" t="s">
        <v>83</v>
      </c>
      <c r="K130" s="33" t="s">
        <v>83</v>
      </c>
      <c r="L130" s="33" t="s">
        <v>83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31"/>
  <sheetViews>
    <sheetView zoomScale="75" zoomScaleNormal="75" workbookViewId="0">
      <selection activeCell="C110" sqref="C110"/>
    </sheetView>
  </sheetViews>
  <sheetFormatPr baseColWidth="10" defaultColWidth="11.453125" defaultRowHeight="14.5" x14ac:dyDescent="0.35"/>
  <cols>
    <col min="1" max="1" width="11.7265625" style="42" customWidth="1"/>
    <col min="2" max="2" width="5.7265625" style="42" customWidth="1"/>
    <col min="3" max="3" width="50.7265625" style="42" customWidth="1"/>
    <col min="4" max="12" width="11.7265625" style="42" customWidth="1"/>
    <col min="13" max="16384" width="11.453125" style="42"/>
  </cols>
  <sheetData>
    <row r="2" spans="1:11" ht="15.5" x14ac:dyDescent="0.35">
      <c r="A2" s="43"/>
      <c r="B2" s="44"/>
    </row>
    <row r="4" spans="1:11" ht="23.5" x14ac:dyDescent="0.55000000000000004">
      <c r="B4" s="45" t="s">
        <v>0</v>
      </c>
    </row>
    <row r="5" spans="1:11" ht="23.5" x14ac:dyDescent="0.55000000000000004">
      <c r="A5" s="46"/>
      <c r="B5" s="45" t="s">
        <v>1</v>
      </c>
    </row>
    <row r="6" spans="1:11" ht="18.5" x14ac:dyDescent="0.45">
      <c r="A6" s="46"/>
      <c r="B6" s="47" t="s">
        <v>2</v>
      </c>
    </row>
    <row r="7" spans="1:11" ht="18.5" x14ac:dyDescent="0.45">
      <c r="A7" s="46"/>
      <c r="B7" s="47" t="s">
        <v>3</v>
      </c>
    </row>
    <row r="8" spans="1:11" ht="18.5" x14ac:dyDescent="0.45">
      <c r="A8" s="46"/>
      <c r="C8" s="48"/>
    </row>
    <row r="9" spans="1:11" ht="23.5" x14ac:dyDescent="0.55000000000000004">
      <c r="B9" s="49" t="s">
        <v>4</v>
      </c>
      <c r="C9" s="50"/>
      <c r="D9" s="1" t="s">
        <v>5</v>
      </c>
      <c r="E9" s="2"/>
      <c r="F9" s="2"/>
      <c r="G9" s="2"/>
      <c r="H9" s="2"/>
      <c r="I9" s="2"/>
      <c r="J9" s="3"/>
      <c r="K9" s="3"/>
    </row>
    <row r="10" spans="1:11" ht="23.5" x14ac:dyDescent="0.55000000000000004">
      <c r="B10" s="49" t="s">
        <v>6</v>
      </c>
      <c r="C10" s="50"/>
      <c r="D10" s="4" t="s">
        <v>7</v>
      </c>
      <c r="E10" s="2"/>
      <c r="F10" s="2"/>
      <c r="G10" s="2"/>
      <c r="H10" s="2"/>
      <c r="I10" s="2"/>
      <c r="J10" s="3"/>
      <c r="K10" s="3"/>
    </row>
    <row r="11" spans="1:11" ht="15.5" x14ac:dyDescent="0.35">
      <c r="C11" s="43"/>
      <c r="D11" s="51"/>
      <c r="J11" s="52"/>
      <c r="K11" s="52"/>
    </row>
    <row r="12" spans="1:11" x14ac:dyDescent="0.35">
      <c r="J12" s="53" t="s">
        <v>8</v>
      </c>
    </row>
    <row r="13" spans="1:11" ht="15.5" x14ac:dyDescent="0.35">
      <c r="C13" s="43" t="s">
        <v>9</v>
      </c>
      <c r="D13" s="11">
        <v>42474</v>
      </c>
      <c r="E13" s="12"/>
      <c r="J13" s="5">
        <v>2017</v>
      </c>
      <c r="K13" s="5">
        <v>20</v>
      </c>
    </row>
    <row r="14" spans="1:11" ht="15.5" x14ac:dyDescent="0.35">
      <c r="C14" s="43" t="s">
        <v>10</v>
      </c>
      <c r="D14" s="6" t="s">
        <v>11</v>
      </c>
      <c r="E14" s="7"/>
      <c r="F14" s="7"/>
      <c r="G14" s="38" t="s">
        <v>12</v>
      </c>
      <c r="H14" s="54">
        <v>48099548</v>
      </c>
      <c r="J14" s="5">
        <v>2018</v>
      </c>
      <c r="K14" s="5">
        <v>40</v>
      </c>
    </row>
    <row r="15" spans="1:11" x14ac:dyDescent="0.35">
      <c r="D15" s="55"/>
      <c r="J15" s="5">
        <v>2019</v>
      </c>
      <c r="K15" s="5">
        <v>40</v>
      </c>
    </row>
    <row r="16" spans="1:11" x14ac:dyDescent="0.35">
      <c r="D16" s="55"/>
      <c r="J16" s="5">
        <v>2020</v>
      </c>
      <c r="K16" s="5">
        <v>0</v>
      </c>
    </row>
    <row r="17" spans="2:13" x14ac:dyDescent="0.35">
      <c r="J17" s="56" t="s">
        <v>13</v>
      </c>
      <c r="K17" s="57">
        <f>K13+K14+K15+K16</f>
        <v>100</v>
      </c>
    </row>
    <row r="18" spans="2:13" x14ac:dyDescent="0.35">
      <c r="B18" s="58" t="s">
        <v>14</v>
      </c>
      <c r="C18" s="59"/>
      <c r="D18" s="8" t="s">
        <v>15</v>
      </c>
      <c r="E18" s="8" t="s">
        <v>16</v>
      </c>
      <c r="F18" s="8" t="s">
        <v>17</v>
      </c>
      <c r="G18" s="8"/>
      <c r="H18" s="8"/>
      <c r="I18" s="8"/>
      <c r="J18" s="8"/>
      <c r="K18" s="8"/>
    </row>
    <row r="19" spans="2:13" x14ac:dyDescent="0.35">
      <c r="B19" s="60" t="s">
        <v>18</v>
      </c>
      <c r="C19" s="59"/>
      <c r="D19" s="8"/>
      <c r="E19" s="8"/>
      <c r="F19" s="8"/>
      <c r="G19" s="8"/>
      <c r="H19" s="8"/>
      <c r="I19" s="8"/>
      <c r="J19" s="8"/>
      <c r="K19" s="8"/>
    </row>
    <row r="20" spans="2:13" x14ac:dyDescent="0.35">
      <c r="B20" s="60" t="s">
        <v>19</v>
      </c>
      <c r="C20" s="59"/>
      <c r="D20" s="8"/>
      <c r="E20" s="8"/>
      <c r="F20" s="8"/>
      <c r="G20" s="8"/>
      <c r="H20" s="8"/>
      <c r="I20" s="8"/>
      <c r="J20" s="8"/>
      <c r="K20" s="8"/>
    </row>
    <row r="21" spans="2:13" x14ac:dyDescent="0.35">
      <c r="B21" s="58" t="s">
        <v>20</v>
      </c>
      <c r="C21" s="59"/>
      <c r="D21" s="8"/>
      <c r="E21" s="8"/>
      <c r="F21" s="8"/>
      <c r="G21" s="8"/>
      <c r="H21" s="8"/>
      <c r="I21" s="8"/>
      <c r="J21" s="8"/>
      <c r="K21" s="8"/>
    </row>
    <row r="22" spans="2:13" x14ac:dyDescent="0.35">
      <c r="B22" s="58" t="s">
        <v>21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4" spans="2:13" ht="15" thickBot="1" x14ac:dyDescent="0.4"/>
    <row r="25" spans="2:13" ht="15.5" x14ac:dyDescent="0.35">
      <c r="B25" s="61" t="s">
        <v>22</v>
      </c>
      <c r="C25" s="62"/>
      <c r="D25" s="63" t="str">
        <f>D18</f>
        <v>Rederi AS</v>
      </c>
      <c r="E25" s="64" t="str">
        <f>E18</f>
        <v>Tekn.lev.</v>
      </c>
      <c r="F25" s="64" t="str">
        <f>F18</f>
        <v>Consult AS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Totalt</v>
      </c>
    </row>
    <row r="26" spans="2:13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</row>
    <row r="27" spans="2:13" x14ac:dyDescent="0.35">
      <c r="B27" s="73"/>
      <c r="C27" s="74" t="s">
        <v>23</v>
      </c>
      <c r="D27" s="75" t="s">
        <v>24</v>
      </c>
      <c r="E27" s="76" t="s">
        <v>24</v>
      </c>
      <c r="F27" s="77" t="s">
        <v>24</v>
      </c>
      <c r="G27" s="77" t="s">
        <v>24</v>
      </c>
      <c r="H27" s="77" t="s">
        <v>24</v>
      </c>
      <c r="I27" s="77" t="s">
        <v>24</v>
      </c>
      <c r="J27" s="77" t="s">
        <v>24</v>
      </c>
      <c r="K27" s="77" t="s">
        <v>24</v>
      </c>
      <c r="L27" s="78" t="s">
        <v>24</v>
      </c>
    </row>
    <row r="28" spans="2:13" ht="15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</row>
    <row r="29" spans="2:13" x14ac:dyDescent="0.35">
      <c r="B29" s="84" t="s">
        <v>25</v>
      </c>
      <c r="C29" s="19" t="s">
        <v>26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</row>
    <row r="30" spans="2:13" x14ac:dyDescent="0.35">
      <c r="B30" s="85" t="s">
        <v>27</v>
      </c>
      <c r="C30" s="23" t="s">
        <v>28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</row>
    <row r="31" spans="2:13" x14ac:dyDescent="0.35">
      <c r="B31" s="85" t="s">
        <v>29</v>
      </c>
      <c r="C31" s="23" t="s">
        <v>30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</row>
    <row r="32" spans="2:13" x14ac:dyDescent="0.35">
      <c r="B32" s="85" t="s">
        <v>31</v>
      </c>
      <c r="C32" s="23" t="s">
        <v>32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</row>
    <row r="33" spans="2:19" x14ac:dyDescent="0.35">
      <c r="B33" s="85" t="s">
        <v>33</v>
      </c>
      <c r="C33" s="23" t="s">
        <v>34</v>
      </c>
      <c r="D33" s="20">
        <v>50</v>
      </c>
      <c r="E33" s="21">
        <v>50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200</v>
      </c>
      <c r="M33" s="86"/>
    </row>
    <row r="34" spans="2:19" x14ac:dyDescent="0.35">
      <c r="B34" s="85" t="s">
        <v>35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</row>
    <row r="35" spans="2:19" x14ac:dyDescent="0.35">
      <c r="B35" s="87" t="s">
        <v>36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</row>
    <row r="36" spans="2:19" x14ac:dyDescent="0.35">
      <c r="B36" s="88" t="s">
        <v>37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</row>
    <row r="37" spans="2:19" x14ac:dyDescent="0.35">
      <c r="B37" s="93" t="s">
        <v>38</v>
      </c>
      <c r="C37" s="94" t="s">
        <v>39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19" ht="15" thickBot="1" x14ac:dyDescent="0.4">
      <c r="B38" s="95"/>
      <c r="C38" s="96" t="s">
        <v>40</v>
      </c>
      <c r="D38" s="27">
        <f>SUM(D29:D37)</f>
        <v>500</v>
      </c>
      <c r="E38" s="28">
        <f t="shared" ref="E38:L38" si="2">SUM(E29:E37)</f>
        <v>900</v>
      </c>
      <c r="F38" s="28">
        <f t="shared" si="2"/>
        <v>450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1850</v>
      </c>
    </row>
    <row r="39" spans="2:19" ht="15" thickBot="1" x14ac:dyDescent="0.4"/>
    <row r="40" spans="2:19" ht="15.5" x14ac:dyDescent="0.35">
      <c r="B40" s="61" t="s">
        <v>41</v>
      </c>
      <c r="C40" s="62"/>
      <c r="D40" s="98" t="str">
        <f t="shared" ref="D40:K40" si="3">D18</f>
        <v>Rederi AS</v>
      </c>
      <c r="E40" s="99" t="str">
        <f t="shared" si="3"/>
        <v>Tekn.lev.</v>
      </c>
      <c r="F40" s="99" t="str">
        <f t="shared" si="3"/>
        <v>Consult AS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42</v>
      </c>
    </row>
    <row r="41" spans="2:19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19" x14ac:dyDescent="0.35">
      <c r="B42" s="73"/>
      <c r="C42" s="74" t="s">
        <v>23</v>
      </c>
      <c r="D42" s="104" t="s">
        <v>43</v>
      </c>
      <c r="E42" s="105" t="s">
        <v>43</v>
      </c>
      <c r="F42" s="105" t="s">
        <v>43</v>
      </c>
      <c r="G42" s="105" t="s">
        <v>43</v>
      </c>
      <c r="H42" s="105" t="s">
        <v>43</v>
      </c>
      <c r="I42" s="105" t="s">
        <v>43</v>
      </c>
      <c r="J42" s="105" t="s">
        <v>43</v>
      </c>
      <c r="K42" s="105" t="s">
        <v>43</v>
      </c>
      <c r="L42" s="106" t="s">
        <v>43</v>
      </c>
    </row>
    <row r="43" spans="2:19" ht="15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19" x14ac:dyDescent="0.35">
      <c r="B44" s="84" t="str">
        <f t="shared" ref="B44:C52" si="4">B29</f>
        <v xml:space="preserve"> 1.1</v>
      </c>
      <c r="C44" s="110" t="str">
        <f t="shared" si="4"/>
        <v>Utarbeide spesifikasjoner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19" x14ac:dyDescent="0.35">
      <c r="B45" s="85" t="str">
        <f t="shared" si="4"/>
        <v xml:space="preserve"> 1.2</v>
      </c>
      <c r="C45" s="114" t="str">
        <f t="shared" si="4"/>
        <v>Konseptutvikling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19" x14ac:dyDescent="0.35">
      <c r="B46" s="85" t="str">
        <f t="shared" si="4"/>
        <v xml:space="preserve"> 1.3</v>
      </c>
      <c r="C46" s="114" t="str">
        <f t="shared" si="4"/>
        <v>Engineering - utarbeide byggeunderlag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19" x14ac:dyDescent="0.35">
      <c r="B47" s="85" t="str">
        <f t="shared" si="4"/>
        <v xml:space="preserve"> 1.4</v>
      </c>
      <c r="C47" s="114" t="str">
        <f t="shared" si="4"/>
        <v>Priskalkyle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19" x14ac:dyDescent="0.35">
      <c r="B48" s="85" t="str">
        <f t="shared" si="4"/>
        <v xml:space="preserve"> 1.5</v>
      </c>
      <c r="C48" s="118" t="str">
        <f t="shared" si="4"/>
        <v>Kost/nytteanalyse</v>
      </c>
      <c r="D48" s="115">
        <f t="shared" si="5"/>
        <v>35000</v>
      </c>
      <c r="E48" s="116">
        <f t="shared" si="6"/>
        <v>35000</v>
      </c>
      <c r="F48" s="116">
        <f t="shared" si="7"/>
        <v>70000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140000</v>
      </c>
    </row>
    <row r="49" spans="2:15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x14ac:dyDescent="0.35">
      <c r="B52" s="85" t="str">
        <f t="shared" si="4"/>
        <v xml:space="preserve"> 1.9</v>
      </c>
      <c r="C52" s="114" t="str">
        <f t="shared" si="4"/>
        <v>Prosjektledelse og rapportering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x14ac:dyDescent="0.35">
      <c r="B54" s="87"/>
      <c r="C54" s="119" t="s">
        <v>45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x14ac:dyDescent="0.35">
      <c r="B55" s="87"/>
      <c r="C55" s="119" t="s">
        <v>46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x14ac:dyDescent="0.35">
      <c r="B56" s="87"/>
      <c r="C56" s="119" t="s">
        <v>47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x14ac:dyDescent="0.35">
      <c r="B57" s="120"/>
      <c r="C57" s="121" t="s">
        <v>48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x14ac:dyDescent="0.35">
      <c r="B58" s="123"/>
      <c r="C58" s="124" t="s">
        <v>40</v>
      </c>
      <c r="D58" s="125">
        <f t="shared" ref="D58:L58" si="14">SUM(D44:D57)</f>
        <v>365000</v>
      </c>
      <c r="E58" s="126">
        <f t="shared" si="14"/>
        <v>645000</v>
      </c>
      <c r="F58" s="126">
        <f t="shared" si="14"/>
        <v>330000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1340000</v>
      </c>
      <c r="N58" s="86"/>
    </row>
    <row r="59" spans="2:15" ht="15" thickBot="1" x14ac:dyDescent="0.4">
      <c r="B59" s="128"/>
      <c r="C59" s="129" t="s">
        <v>49</v>
      </c>
      <c r="D59" s="130">
        <f>D58/L58</f>
        <v>0.27238805970149255</v>
      </c>
      <c r="E59" s="131">
        <f>E58/L58</f>
        <v>0.48134328358208955</v>
      </c>
      <c r="F59" s="131">
        <f>F58/L58</f>
        <v>0.2462686567164179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thickBot="1" x14ac:dyDescent="0.4"/>
    <row r="61" spans="2:15" ht="15" thickBot="1" x14ac:dyDescent="0.4">
      <c r="D61" s="133" t="s">
        <v>50</v>
      </c>
      <c r="E61" s="134"/>
      <c r="F61" s="134"/>
      <c r="G61" s="134"/>
      <c r="H61" s="135" t="s">
        <v>51</v>
      </c>
      <c r="I61" s="136"/>
      <c r="J61" s="137" t="s">
        <v>52</v>
      </c>
      <c r="K61" s="137"/>
      <c r="L61" s="136"/>
      <c r="N61" s="138"/>
      <c r="O61" s="139"/>
    </row>
    <row r="62" spans="2:15" x14ac:dyDescent="0.35">
      <c r="D62" s="73"/>
      <c r="E62" s="79"/>
      <c r="F62" s="79"/>
      <c r="G62" s="140"/>
      <c r="H62" s="73" t="s">
        <v>53</v>
      </c>
      <c r="I62" s="141" t="s">
        <v>54</v>
      </c>
      <c r="J62" s="79" t="s">
        <v>55</v>
      </c>
      <c r="K62" s="142" t="s">
        <v>56</v>
      </c>
      <c r="L62" s="141" t="s">
        <v>57</v>
      </c>
      <c r="N62" s="143" t="s">
        <v>58</v>
      </c>
      <c r="O62" s="144" t="s">
        <v>58</v>
      </c>
    </row>
    <row r="63" spans="2:15" x14ac:dyDescent="0.35">
      <c r="D63" s="73"/>
      <c r="E63" s="79" t="s">
        <v>14</v>
      </c>
      <c r="F63" s="79" t="s">
        <v>58</v>
      </c>
      <c r="G63" s="140" t="s">
        <v>59</v>
      </c>
      <c r="H63" s="73" t="s">
        <v>60</v>
      </c>
      <c r="I63" s="145" t="s">
        <v>59</v>
      </c>
      <c r="J63" s="79" t="s">
        <v>61</v>
      </c>
      <c r="K63" s="146" t="s">
        <v>62</v>
      </c>
      <c r="L63" s="145" t="s">
        <v>63</v>
      </c>
      <c r="N63" s="147" t="s">
        <v>64</v>
      </c>
      <c r="O63" s="148" t="s">
        <v>64</v>
      </c>
    </row>
    <row r="64" spans="2:15" ht="15" thickBot="1" x14ac:dyDescent="0.4">
      <c r="D64" s="149"/>
      <c r="E64" s="150"/>
      <c r="F64" s="150" t="s">
        <v>65</v>
      </c>
      <c r="G64" s="151" t="s">
        <v>66</v>
      </c>
      <c r="H64" s="149"/>
      <c r="I64" s="152"/>
      <c r="J64" s="150"/>
      <c r="K64" s="153"/>
      <c r="L64" s="152"/>
      <c r="N64" s="154" t="s">
        <v>67</v>
      </c>
      <c r="O64" s="154" t="s">
        <v>66</v>
      </c>
    </row>
    <row r="65" spans="3:16" x14ac:dyDescent="0.35">
      <c r="D65" s="155">
        <f>J13</f>
        <v>2017</v>
      </c>
      <c r="E65" s="10" t="s">
        <v>68</v>
      </c>
      <c r="F65" s="10">
        <v>100</v>
      </c>
      <c r="G65" s="140"/>
      <c r="H65" s="156">
        <f>(SUM(J69:J76)+SUM(K69:K76)+SUM(L69:L76)-SUM(I69:I76))*F65/100</f>
        <v>134000</v>
      </c>
      <c r="I65" s="157"/>
      <c r="J65" s="158"/>
      <c r="K65" s="159"/>
      <c r="L65" s="157"/>
      <c r="N65" s="148"/>
      <c r="O65" s="148"/>
    </row>
    <row r="66" spans="3:16" x14ac:dyDescent="0.35">
      <c r="D66" s="73"/>
      <c r="E66" s="10" t="s">
        <v>69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x14ac:dyDescent="0.35">
      <c r="D67" s="73"/>
      <c r="E67" s="10" t="s">
        <v>70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x14ac:dyDescent="0.35">
      <c r="C68" s="42" t="s">
        <v>71</v>
      </c>
      <c r="D68" s="73"/>
      <c r="E68" s="41" t="s">
        <v>72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x14ac:dyDescent="0.35">
      <c r="D69" s="73"/>
      <c r="E69" s="79" t="str">
        <f>D18</f>
        <v>Rederi AS</v>
      </c>
      <c r="F69" s="79"/>
      <c r="G69" s="17">
        <v>50</v>
      </c>
      <c r="H69" s="156"/>
      <c r="I69" s="157">
        <f t="shared" ref="I69:I76" si="15">(J69+K69+L69)*G69/100</f>
        <v>36500</v>
      </c>
      <c r="J69" s="158">
        <f>SUM(D44:D52)*K13/100</f>
        <v>70000</v>
      </c>
      <c r="K69" s="159">
        <f>D53*K13/100</f>
        <v>2000</v>
      </c>
      <c r="L69" s="157">
        <f>(D54+D55+D56+D57)*K13/100</f>
        <v>1000</v>
      </c>
      <c r="N69" s="160">
        <f>(J69+K69+L69)-I69</f>
        <v>36500</v>
      </c>
      <c r="O69" s="161">
        <f>(N69/($H$65+$H$66+$H$67))*100</f>
        <v>27.238805970149254</v>
      </c>
    </row>
    <row r="70" spans="3:16" x14ac:dyDescent="0.35">
      <c r="D70" s="73"/>
      <c r="E70" s="79" t="str">
        <f>E18</f>
        <v>Tekn.lev.</v>
      </c>
      <c r="F70" s="79"/>
      <c r="G70" s="17">
        <v>50</v>
      </c>
      <c r="H70" s="156"/>
      <c r="I70" s="157">
        <f t="shared" si="15"/>
        <v>64500</v>
      </c>
      <c r="J70" s="158">
        <f>SUM(E44:E52)*K13/100</f>
        <v>126000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64500</v>
      </c>
      <c r="O70" s="161">
        <f>(N70/($H$65+$H$66+$H$67))*100</f>
        <v>48.134328358208954</v>
      </c>
    </row>
    <row r="71" spans="3:16" x14ac:dyDescent="0.35">
      <c r="D71" s="73"/>
      <c r="E71" s="79" t="str">
        <f>F18</f>
        <v>Consult AS</v>
      </c>
      <c r="F71" s="79"/>
      <c r="G71" s="17">
        <v>50</v>
      </c>
      <c r="H71" s="156"/>
      <c r="I71" s="157">
        <f t="shared" si="15"/>
        <v>33000</v>
      </c>
      <c r="J71" s="158">
        <f>SUM(F44:F52)*K13/100</f>
        <v>63000</v>
      </c>
      <c r="K71" s="159">
        <f>F53*K13/100</f>
        <v>2000</v>
      </c>
      <c r="L71" s="157">
        <f>(F54+F55+F56+F57)*K13/100</f>
        <v>1000</v>
      </c>
      <c r="N71" s="160">
        <f t="shared" si="16"/>
        <v>33000</v>
      </c>
      <c r="O71" s="161">
        <f t="shared" ref="O71:O76" si="17">(N71/($H$65+$H$66+$H$67))*100</f>
        <v>24.626865671641792</v>
      </c>
    </row>
    <row r="72" spans="3:16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x14ac:dyDescent="0.35">
      <c r="D77" s="155">
        <f>J14</f>
        <v>2018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268000</v>
      </c>
      <c r="I77" s="157"/>
      <c r="J77" s="158"/>
      <c r="K77" s="159"/>
      <c r="L77" s="157"/>
      <c r="N77" s="148"/>
      <c r="O77" s="161"/>
    </row>
    <row r="78" spans="3:16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x14ac:dyDescent="0.35">
      <c r="D80" s="73"/>
      <c r="E80" s="41" t="s">
        <v>72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x14ac:dyDescent="0.35">
      <c r="D81" s="73"/>
      <c r="E81" s="79" t="str">
        <f t="shared" ref="E81:E91" si="18">E69</f>
        <v>Rederi AS</v>
      </c>
      <c r="F81" s="79"/>
      <c r="G81" s="17">
        <v>50</v>
      </c>
      <c r="H81" s="156"/>
      <c r="I81" s="157">
        <f t="shared" ref="I81:I88" si="19">(J81+K81+L81)*G81/100</f>
        <v>73000</v>
      </c>
      <c r="J81" s="158">
        <f>SUM(D44:D52)*K14/100</f>
        <v>140000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73000</v>
      </c>
      <c r="O81" s="161">
        <f>(N81/($H$77+$H$78+$H$79))*100</f>
        <v>27.238805970149254</v>
      </c>
    </row>
    <row r="82" spans="4:16" x14ac:dyDescent="0.35">
      <c r="D82" s="73"/>
      <c r="E82" s="79" t="str">
        <f t="shared" si="18"/>
        <v>Tekn.lev.</v>
      </c>
      <c r="F82" s="79"/>
      <c r="G82" s="17">
        <v>50</v>
      </c>
      <c r="H82" s="156"/>
      <c r="I82" s="157">
        <f t="shared" si="19"/>
        <v>129000</v>
      </c>
      <c r="J82" s="158">
        <f>SUM(E44:E52)*K14/100</f>
        <v>252000</v>
      </c>
      <c r="K82" s="159">
        <f>E53*K14/100</f>
        <v>4000</v>
      </c>
      <c r="L82" s="157">
        <f>(E54+E55+E56+E57)*K14/100</f>
        <v>2000</v>
      </c>
      <c r="N82" s="160">
        <f t="shared" si="20"/>
        <v>129000</v>
      </c>
      <c r="O82" s="161">
        <f t="shared" ref="O82:O88" si="21">(N82/($H$77+$H$78+$H$79))*100</f>
        <v>48.134328358208954</v>
      </c>
    </row>
    <row r="83" spans="4:16" x14ac:dyDescent="0.35">
      <c r="D83" s="73"/>
      <c r="E83" s="79" t="str">
        <f t="shared" si="18"/>
        <v>Consult AS</v>
      </c>
      <c r="F83" s="79"/>
      <c r="G83" s="17">
        <v>50</v>
      </c>
      <c r="H83" s="156"/>
      <c r="I83" s="157">
        <f t="shared" si="19"/>
        <v>66000</v>
      </c>
      <c r="J83" s="158">
        <f>SUM(F44:F52)*K14/100</f>
        <v>126000</v>
      </c>
      <c r="K83" s="159">
        <f>F53*K14/100</f>
        <v>4000</v>
      </c>
      <c r="L83" s="157">
        <f>(F54+F55+F56+F57)*K14/100</f>
        <v>2000</v>
      </c>
      <c r="N83" s="160">
        <f t="shared" si="20"/>
        <v>66000</v>
      </c>
      <c r="O83" s="161">
        <f t="shared" si="21"/>
        <v>24.626865671641792</v>
      </c>
    </row>
    <row r="84" spans="4:16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x14ac:dyDescent="0.35">
      <c r="D89" s="155">
        <f>J15</f>
        <v>2019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268000</v>
      </c>
      <c r="I89" s="157"/>
      <c r="J89" s="158"/>
      <c r="K89" s="159"/>
      <c r="L89" s="157"/>
      <c r="N89" s="148"/>
      <c r="O89" s="161"/>
    </row>
    <row r="90" spans="4:16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x14ac:dyDescent="0.35">
      <c r="D92" s="73"/>
      <c r="E92" s="41" t="s">
        <v>72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x14ac:dyDescent="0.35">
      <c r="D93" s="73"/>
      <c r="E93" s="79" t="str">
        <f t="shared" ref="E93:E103" si="22">E81</f>
        <v>Rederi AS</v>
      </c>
      <c r="F93" s="79"/>
      <c r="G93" s="17">
        <v>50</v>
      </c>
      <c r="H93" s="156"/>
      <c r="I93" s="157">
        <f t="shared" ref="I93:I100" si="23">(J93+K93+L93)*G93/100</f>
        <v>73000</v>
      </c>
      <c r="J93" s="158">
        <f>SUM(D44:D52)*K15/100</f>
        <v>140000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73000</v>
      </c>
      <c r="O93" s="161">
        <f>(N93/($H$89+$H$90+$H$91))*100</f>
        <v>27.238805970149254</v>
      </c>
    </row>
    <row r="94" spans="4:16" x14ac:dyDescent="0.35">
      <c r="D94" s="73"/>
      <c r="E94" s="79" t="str">
        <f t="shared" si="22"/>
        <v>Tekn.lev.</v>
      </c>
      <c r="F94" s="79"/>
      <c r="G94" s="17">
        <v>50</v>
      </c>
      <c r="H94" s="156"/>
      <c r="I94" s="157">
        <f t="shared" si="23"/>
        <v>129000</v>
      </c>
      <c r="J94" s="158">
        <f>SUM(E44:E52)*K15/100</f>
        <v>252000</v>
      </c>
      <c r="K94" s="159">
        <f>E53*K15/100</f>
        <v>4000</v>
      </c>
      <c r="L94" s="157">
        <f>(E54+E55+E56+E57)*K15/100</f>
        <v>2000</v>
      </c>
      <c r="N94" s="160">
        <f t="shared" si="24"/>
        <v>129000</v>
      </c>
      <c r="O94" s="161">
        <f t="shared" ref="O94:O100" si="25">(N94/($H$89+$H$90))*100</f>
        <v>48.134328358208954</v>
      </c>
    </row>
    <row r="95" spans="4:16" x14ac:dyDescent="0.35">
      <c r="D95" s="73"/>
      <c r="E95" s="79" t="str">
        <f t="shared" si="22"/>
        <v>Consult AS</v>
      </c>
      <c r="F95" s="79"/>
      <c r="G95" s="17">
        <v>50</v>
      </c>
      <c r="H95" s="156"/>
      <c r="I95" s="157">
        <f t="shared" si="23"/>
        <v>66000</v>
      </c>
      <c r="J95" s="158">
        <f>SUM(F44:F52)*K15/100</f>
        <v>126000</v>
      </c>
      <c r="K95" s="159">
        <f>F53*K15/100</f>
        <v>4000</v>
      </c>
      <c r="L95" s="157">
        <f>(F54+F55+F56+F57)*K15/100</f>
        <v>2000</v>
      </c>
      <c r="N95" s="160">
        <f t="shared" si="24"/>
        <v>66000</v>
      </c>
      <c r="O95" s="161">
        <f t="shared" si="25"/>
        <v>24.626865671641792</v>
      </c>
    </row>
    <row r="96" spans="4:16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x14ac:dyDescent="0.35">
      <c r="D101" s="155">
        <f>J16</f>
        <v>2020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x14ac:dyDescent="0.35">
      <c r="D104" s="73"/>
      <c r="E104" s="41" t="s">
        <v>72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x14ac:dyDescent="0.35">
      <c r="D105" s="73"/>
      <c r="E105" s="79" t="str">
        <f t="shared" ref="E105:E112" si="26">E93</f>
        <v>Rederi AS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x14ac:dyDescent="0.35">
      <c r="D106" s="73"/>
      <c r="E106" s="79" t="str">
        <f t="shared" si="26"/>
        <v>Tekn.lev.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x14ac:dyDescent="0.35">
      <c r="D107" s="73"/>
      <c r="E107" s="79" t="str">
        <f t="shared" si="26"/>
        <v>Consult AS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thickBot="1" x14ac:dyDescent="0.4">
      <c r="D113" s="169"/>
      <c r="E113" s="170" t="s">
        <v>40</v>
      </c>
      <c r="F113" s="170"/>
      <c r="G113" s="171"/>
      <c r="H113" s="172">
        <f>SUM(H65:H112)</f>
        <v>670000</v>
      </c>
      <c r="I113" s="173">
        <f>SUM(I65:I112)</f>
        <v>670000</v>
      </c>
      <c r="J113" s="174">
        <f>SUM(J65:J112)</f>
        <v>1295000</v>
      </c>
      <c r="K113" s="175">
        <f>SUM(K65:K112)</f>
        <v>30000</v>
      </c>
      <c r="L113" s="173">
        <f>SUM(L65:L112)</f>
        <v>15000</v>
      </c>
      <c r="N113" s="176">
        <f>SUM(N69:N112)</f>
        <v>670000</v>
      </c>
      <c r="O113" s="177"/>
    </row>
    <row r="114" spans="2:19" x14ac:dyDescent="0.35">
      <c r="D114" s="55"/>
      <c r="E114" s="79" t="s">
        <v>73</v>
      </c>
      <c r="F114" s="55"/>
      <c r="G114" s="55"/>
      <c r="H114" s="178">
        <f>H113+I113</f>
        <v>1340000</v>
      </c>
      <c r="I114" s="97" t="s">
        <v>74</v>
      </c>
      <c r="J114" s="97"/>
      <c r="K114" s="97"/>
      <c r="L114" s="55"/>
    </row>
    <row r="115" spans="2:19" x14ac:dyDescent="0.35">
      <c r="D115" s="55"/>
      <c r="E115" s="79" t="s">
        <v>75</v>
      </c>
      <c r="F115" s="55"/>
      <c r="G115" s="55"/>
      <c r="H115" s="178">
        <f>J113+K113+L113</f>
        <v>1340000</v>
      </c>
      <c r="I115" s="97" t="s">
        <v>76</v>
      </c>
      <c r="J115" s="97"/>
      <c r="K115" s="97"/>
      <c r="L115" s="55"/>
    </row>
    <row r="116" spans="2:19" x14ac:dyDescent="0.35">
      <c r="D116" s="55"/>
      <c r="E116" s="79" t="s">
        <v>77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" thickBot="1" x14ac:dyDescent="0.4">
      <c r="H117" s="86"/>
    </row>
    <row r="118" spans="2:19" ht="15.5" x14ac:dyDescent="0.35">
      <c r="B118" s="180" t="s">
        <v>78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x14ac:dyDescent="0.35">
      <c r="B120" s="73"/>
      <c r="C120" s="79" t="s">
        <v>23</v>
      </c>
      <c r="D120" s="185">
        <f>J13</f>
        <v>2017</v>
      </c>
      <c r="E120" s="186"/>
      <c r="F120" s="186"/>
      <c r="G120" s="186"/>
      <c r="H120" s="187">
        <f>J14</f>
        <v>2018</v>
      </c>
      <c r="I120" s="188"/>
      <c r="J120" s="188"/>
      <c r="K120" s="186"/>
      <c r="L120" s="187">
        <f>J15</f>
        <v>2019</v>
      </c>
      <c r="M120" s="186"/>
      <c r="N120" s="186"/>
      <c r="O120" s="189"/>
      <c r="P120" s="187">
        <f>J16</f>
        <v>2020</v>
      </c>
      <c r="Q120" s="186"/>
      <c r="R120" s="186"/>
      <c r="S120" s="190"/>
    </row>
    <row r="121" spans="2:19" ht="15" thickBot="1" x14ac:dyDescent="0.4">
      <c r="B121" s="149"/>
      <c r="C121" s="150"/>
      <c r="D121" s="191" t="s">
        <v>79</v>
      </c>
      <c r="E121" s="192" t="s">
        <v>80</v>
      </c>
      <c r="F121" s="192" t="s">
        <v>81</v>
      </c>
      <c r="G121" s="192" t="s">
        <v>82</v>
      </c>
      <c r="H121" s="192" t="s">
        <v>79</v>
      </c>
      <c r="I121" s="192" t="s">
        <v>80</v>
      </c>
      <c r="J121" s="192" t="s">
        <v>81</v>
      </c>
      <c r="K121" s="192" t="s">
        <v>82</v>
      </c>
      <c r="L121" s="192" t="s">
        <v>79</v>
      </c>
      <c r="M121" s="192" t="s">
        <v>80</v>
      </c>
      <c r="N121" s="192" t="s">
        <v>81</v>
      </c>
      <c r="O121" s="193" t="s">
        <v>82</v>
      </c>
      <c r="P121" s="192" t="s">
        <v>79</v>
      </c>
      <c r="Q121" s="192" t="s">
        <v>80</v>
      </c>
      <c r="R121" s="192" t="s">
        <v>81</v>
      </c>
      <c r="S121" s="194" t="s">
        <v>82</v>
      </c>
    </row>
    <row r="122" spans="2:19" ht="15.5" x14ac:dyDescent="0.35">
      <c r="B122" s="195" t="str">
        <f t="shared" ref="B122:C130" si="30">B29</f>
        <v xml:space="preserve"> 1.1</v>
      </c>
      <c r="C122" s="196" t="str">
        <f t="shared" si="30"/>
        <v>Utarbeide spesifikasjoner</v>
      </c>
      <c r="D122" s="32"/>
      <c r="E122" s="33"/>
      <c r="F122" s="33"/>
      <c r="G122" s="33" t="s">
        <v>83</v>
      </c>
      <c r="H122" s="33" t="s">
        <v>83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.5" x14ac:dyDescent="0.35">
      <c r="B123" s="195" t="str">
        <f t="shared" si="30"/>
        <v xml:space="preserve"> 1.2</v>
      </c>
      <c r="C123" s="196" t="str">
        <f t="shared" si="30"/>
        <v>Konseptutvikling</v>
      </c>
      <c r="D123" s="32"/>
      <c r="E123" s="33"/>
      <c r="F123" s="33"/>
      <c r="G123" s="33"/>
      <c r="H123" s="33" t="s">
        <v>83</v>
      </c>
      <c r="I123" s="33" t="s">
        <v>83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.5" x14ac:dyDescent="0.35">
      <c r="B124" s="195" t="str">
        <f t="shared" si="30"/>
        <v xml:space="preserve"> 1.3</v>
      </c>
      <c r="C124" s="196" t="str">
        <f t="shared" si="30"/>
        <v>Engineering - utarbeide byggeunderlag</v>
      </c>
      <c r="D124" s="32"/>
      <c r="E124" s="33"/>
      <c r="F124" s="33"/>
      <c r="G124" s="33"/>
      <c r="H124" s="33"/>
      <c r="I124" s="33" t="s">
        <v>83</v>
      </c>
      <c r="J124" s="33" t="s">
        <v>83</v>
      </c>
      <c r="K124" s="33" t="s">
        <v>83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.5" x14ac:dyDescent="0.35">
      <c r="B125" s="195" t="str">
        <f t="shared" si="30"/>
        <v xml:space="preserve"> 1.4</v>
      </c>
      <c r="C125" s="196" t="str">
        <f t="shared" si="30"/>
        <v>Priskalkyle</v>
      </c>
      <c r="D125" s="32"/>
      <c r="E125" s="33"/>
      <c r="F125" s="33"/>
      <c r="G125" s="33"/>
      <c r="H125" s="33"/>
      <c r="I125" s="33"/>
      <c r="J125" s="33"/>
      <c r="K125" s="33" t="s">
        <v>83</v>
      </c>
      <c r="L125" s="33" t="s">
        <v>83</v>
      </c>
      <c r="M125" s="33"/>
      <c r="N125" s="33"/>
      <c r="O125" s="39"/>
      <c r="P125" s="33"/>
      <c r="Q125" s="33"/>
      <c r="R125" s="33"/>
      <c r="S125" s="34"/>
    </row>
    <row r="126" spans="2:19" ht="15.5" x14ac:dyDescent="0.35">
      <c r="B126" s="195" t="str">
        <f t="shared" si="30"/>
        <v xml:space="preserve"> 1.5</v>
      </c>
      <c r="C126" s="196" t="str">
        <f t="shared" si="30"/>
        <v>Kost/nytteanalyse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.5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.5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.5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.5" x14ac:dyDescent="0.35">
      <c r="B130" s="195" t="str">
        <f t="shared" si="30"/>
        <v xml:space="preserve"> 1.9</v>
      </c>
      <c r="C130" s="196" t="str">
        <f t="shared" si="30"/>
        <v>Prosjektledelse og rapportering</v>
      </c>
      <c r="D130" s="32"/>
      <c r="E130" s="33"/>
      <c r="F130" s="33"/>
      <c r="G130" s="33" t="s">
        <v>83</v>
      </c>
      <c r="H130" s="33" t="s">
        <v>83</v>
      </c>
      <c r="I130" s="33" t="s">
        <v>83</v>
      </c>
      <c r="J130" s="33" t="s">
        <v>83</v>
      </c>
      <c r="K130" s="33" t="s">
        <v>83</v>
      </c>
      <c r="L130" s="33" t="s">
        <v>83</v>
      </c>
      <c r="M130" s="33"/>
      <c r="N130" s="33"/>
      <c r="O130" s="39"/>
      <c r="P130" s="33"/>
      <c r="Q130" s="33"/>
      <c r="R130" s="33"/>
      <c r="S130" s="34"/>
    </row>
    <row r="131" spans="2:19" ht="16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</sheetData>
  <sheetProtection password="FD4C" sheet="1"/>
  <pageMargins left="0.11811023622047245" right="0.11811023622047245" top="0.35433070866141736" bottom="0.15748031496062992" header="0.31496062992125984" footer="0.31496062992125984"/>
  <pageSetup paperSize="9" scale="4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31"/>
  <sheetViews>
    <sheetView topLeftCell="A99" zoomScale="75" zoomScaleNormal="75" workbookViewId="0">
      <selection activeCell="A18" sqref="A18"/>
    </sheetView>
  </sheetViews>
  <sheetFormatPr baseColWidth="10" defaultColWidth="11.453125" defaultRowHeight="14.5" x14ac:dyDescent="0.35"/>
  <cols>
    <col min="1" max="1" width="11.7265625" style="42" customWidth="1"/>
    <col min="2" max="2" width="5.7265625" style="42" customWidth="1"/>
    <col min="3" max="3" width="50.7265625" style="42" customWidth="1"/>
    <col min="4" max="12" width="11.7265625" style="42" customWidth="1"/>
    <col min="13" max="16384" width="11.453125" style="42"/>
  </cols>
  <sheetData>
    <row r="2" spans="1:11" ht="15.5" x14ac:dyDescent="0.35">
      <c r="A2" s="43"/>
      <c r="B2" s="44"/>
    </row>
    <row r="4" spans="1:11" ht="23.5" x14ac:dyDescent="0.55000000000000004">
      <c r="B4" s="45" t="s">
        <v>0</v>
      </c>
    </row>
    <row r="5" spans="1:11" ht="23.5" x14ac:dyDescent="0.55000000000000004">
      <c r="A5" s="46"/>
      <c r="B5" s="45" t="s">
        <v>1</v>
      </c>
    </row>
    <row r="6" spans="1:11" ht="18.5" x14ac:dyDescent="0.45">
      <c r="A6" s="46"/>
      <c r="B6" s="47" t="s">
        <v>2</v>
      </c>
    </row>
    <row r="7" spans="1:11" ht="18.5" x14ac:dyDescent="0.45">
      <c r="A7" s="46"/>
      <c r="B7" s="47" t="s">
        <v>3</v>
      </c>
    </row>
    <row r="8" spans="1:11" ht="18.5" x14ac:dyDescent="0.45">
      <c r="A8" s="46"/>
      <c r="C8" s="48"/>
    </row>
    <row r="9" spans="1:11" ht="23.5" x14ac:dyDescent="0.55000000000000004">
      <c r="B9" s="49" t="s">
        <v>4</v>
      </c>
      <c r="C9" s="50"/>
      <c r="D9" s="1" t="s">
        <v>5</v>
      </c>
      <c r="E9" s="2"/>
      <c r="F9" s="2"/>
      <c r="G9" s="2"/>
      <c r="H9" s="2"/>
      <c r="I9" s="2"/>
      <c r="J9" s="3"/>
      <c r="K9" s="3"/>
    </row>
    <row r="10" spans="1:11" ht="23.5" x14ac:dyDescent="0.55000000000000004">
      <c r="B10" s="49" t="s">
        <v>6</v>
      </c>
      <c r="C10" s="50"/>
      <c r="D10" s="4" t="s">
        <v>7</v>
      </c>
      <c r="E10" s="2"/>
      <c r="F10" s="2"/>
      <c r="G10" s="2"/>
      <c r="H10" s="2"/>
      <c r="I10" s="2"/>
      <c r="J10" s="3"/>
      <c r="K10" s="3"/>
    </row>
    <row r="11" spans="1:11" ht="15.5" x14ac:dyDescent="0.35">
      <c r="C11" s="43"/>
      <c r="D11" s="51"/>
      <c r="J11" s="52"/>
      <c r="K11" s="52"/>
    </row>
    <row r="12" spans="1:11" x14ac:dyDescent="0.35">
      <c r="J12" s="53" t="s">
        <v>8</v>
      </c>
    </row>
    <row r="13" spans="1:11" ht="15.5" x14ac:dyDescent="0.35">
      <c r="C13" s="43" t="s">
        <v>9</v>
      </c>
      <c r="D13" s="11">
        <v>42474</v>
      </c>
      <c r="E13" s="12"/>
      <c r="J13" s="5">
        <v>2017</v>
      </c>
      <c r="K13" s="5">
        <v>20</v>
      </c>
    </row>
    <row r="14" spans="1:11" ht="15.5" x14ac:dyDescent="0.35">
      <c r="C14" s="43" t="s">
        <v>10</v>
      </c>
      <c r="D14" s="6" t="s">
        <v>11</v>
      </c>
      <c r="E14" s="7"/>
      <c r="F14" s="7"/>
      <c r="G14" s="38" t="s">
        <v>12</v>
      </c>
      <c r="H14" s="54">
        <v>48099548</v>
      </c>
      <c r="J14" s="5">
        <v>2018</v>
      </c>
      <c r="K14" s="5">
        <v>40</v>
      </c>
    </row>
    <row r="15" spans="1:11" x14ac:dyDescent="0.35">
      <c r="D15" s="55"/>
      <c r="J15" s="5">
        <v>2019</v>
      </c>
      <c r="K15" s="5">
        <v>40</v>
      </c>
    </row>
    <row r="16" spans="1:11" x14ac:dyDescent="0.35">
      <c r="D16" s="55"/>
      <c r="J16" s="5">
        <v>2020</v>
      </c>
      <c r="K16" s="5">
        <v>0</v>
      </c>
    </row>
    <row r="17" spans="2:13" x14ac:dyDescent="0.35">
      <c r="J17" s="56" t="s">
        <v>13</v>
      </c>
      <c r="K17" s="57">
        <f>K13+K14+K15+K16</f>
        <v>100</v>
      </c>
    </row>
    <row r="18" spans="2:13" x14ac:dyDescent="0.35">
      <c r="B18" s="58" t="s">
        <v>14</v>
      </c>
      <c r="C18" s="59"/>
      <c r="D18" s="8" t="s">
        <v>15</v>
      </c>
      <c r="E18" s="8" t="s">
        <v>16</v>
      </c>
      <c r="F18" s="8" t="s">
        <v>17</v>
      </c>
      <c r="G18" s="8"/>
      <c r="H18" s="8"/>
      <c r="I18" s="8"/>
      <c r="J18" s="8"/>
      <c r="K18" s="8"/>
    </row>
    <row r="19" spans="2:13" x14ac:dyDescent="0.35">
      <c r="B19" s="60" t="s">
        <v>18</v>
      </c>
      <c r="C19" s="59"/>
      <c r="D19" s="8"/>
      <c r="E19" s="8"/>
      <c r="F19" s="8"/>
      <c r="G19" s="8"/>
      <c r="H19" s="8"/>
      <c r="I19" s="8"/>
      <c r="J19" s="8"/>
      <c r="K19" s="8"/>
    </row>
    <row r="20" spans="2:13" x14ac:dyDescent="0.35">
      <c r="B20" s="60" t="s">
        <v>19</v>
      </c>
      <c r="C20" s="59"/>
      <c r="D20" s="8"/>
      <c r="E20" s="8"/>
      <c r="F20" s="8"/>
      <c r="G20" s="8"/>
      <c r="H20" s="8"/>
      <c r="I20" s="8"/>
      <c r="J20" s="8"/>
      <c r="K20" s="8"/>
    </row>
    <row r="21" spans="2:13" x14ac:dyDescent="0.35">
      <c r="B21" s="58" t="s">
        <v>20</v>
      </c>
      <c r="C21" s="59"/>
      <c r="D21" s="8"/>
      <c r="E21" s="8"/>
      <c r="F21" s="8"/>
      <c r="G21" s="8"/>
      <c r="H21" s="8"/>
      <c r="I21" s="8"/>
      <c r="J21" s="8"/>
      <c r="K21" s="8"/>
    </row>
    <row r="22" spans="2:13" x14ac:dyDescent="0.35">
      <c r="B22" s="58" t="s">
        <v>21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4" spans="2:13" ht="15" thickBot="1" x14ac:dyDescent="0.4"/>
    <row r="25" spans="2:13" ht="15.5" x14ac:dyDescent="0.35">
      <c r="B25" s="61" t="s">
        <v>22</v>
      </c>
      <c r="C25" s="62"/>
      <c r="D25" s="63" t="str">
        <f>D18</f>
        <v>Rederi AS</v>
      </c>
      <c r="E25" s="64" t="str">
        <f>E18</f>
        <v>Tekn.lev.</v>
      </c>
      <c r="F25" s="64" t="str">
        <f>F18</f>
        <v>Consult AS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Totalt</v>
      </c>
    </row>
    <row r="26" spans="2:13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</row>
    <row r="27" spans="2:13" x14ac:dyDescent="0.35">
      <c r="B27" s="73"/>
      <c r="C27" s="74" t="s">
        <v>23</v>
      </c>
      <c r="D27" s="75" t="s">
        <v>24</v>
      </c>
      <c r="E27" s="76" t="s">
        <v>24</v>
      </c>
      <c r="F27" s="77" t="s">
        <v>24</v>
      </c>
      <c r="G27" s="77" t="s">
        <v>24</v>
      </c>
      <c r="H27" s="77" t="s">
        <v>24</v>
      </c>
      <c r="I27" s="77" t="s">
        <v>24</v>
      </c>
      <c r="J27" s="77" t="s">
        <v>24</v>
      </c>
      <c r="K27" s="77" t="s">
        <v>24</v>
      </c>
      <c r="L27" s="78" t="s">
        <v>24</v>
      </c>
    </row>
    <row r="28" spans="2:13" ht="15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</row>
    <row r="29" spans="2:13" x14ac:dyDescent="0.35">
      <c r="B29" s="84" t="s">
        <v>25</v>
      </c>
      <c r="C29" s="19" t="s">
        <v>26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</row>
    <row r="30" spans="2:13" x14ac:dyDescent="0.35">
      <c r="B30" s="85" t="s">
        <v>27</v>
      </c>
      <c r="C30" s="23" t="s">
        <v>28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</row>
    <row r="31" spans="2:13" x14ac:dyDescent="0.35">
      <c r="B31" s="85" t="s">
        <v>29</v>
      </c>
      <c r="C31" s="23" t="s">
        <v>30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</row>
    <row r="32" spans="2:13" x14ac:dyDescent="0.35">
      <c r="B32" s="85" t="s">
        <v>31</v>
      </c>
      <c r="C32" s="23" t="s">
        <v>32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</row>
    <row r="33" spans="2:19" x14ac:dyDescent="0.35">
      <c r="B33" s="85" t="s">
        <v>33</v>
      </c>
      <c r="C33" s="23" t="s">
        <v>34</v>
      </c>
      <c r="D33" s="20">
        <v>50</v>
      </c>
      <c r="E33" s="21">
        <v>50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200</v>
      </c>
      <c r="M33" s="86"/>
    </row>
    <row r="34" spans="2:19" x14ac:dyDescent="0.35">
      <c r="B34" s="85" t="s">
        <v>35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</row>
    <row r="35" spans="2:19" x14ac:dyDescent="0.35">
      <c r="B35" s="87" t="s">
        <v>36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</row>
    <row r="36" spans="2:19" x14ac:dyDescent="0.35">
      <c r="B36" s="88" t="s">
        <v>37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</row>
    <row r="37" spans="2:19" x14ac:dyDescent="0.35">
      <c r="B37" s="93" t="s">
        <v>38</v>
      </c>
      <c r="C37" s="94" t="s">
        <v>39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19" ht="15" thickBot="1" x14ac:dyDescent="0.4">
      <c r="B38" s="95"/>
      <c r="C38" s="96" t="s">
        <v>40</v>
      </c>
      <c r="D38" s="27">
        <f>SUM(D29:D37)</f>
        <v>500</v>
      </c>
      <c r="E38" s="28">
        <f t="shared" ref="E38:L38" si="2">SUM(E29:E37)</f>
        <v>900</v>
      </c>
      <c r="F38" s="28">
        <f t="shared" si="2"/>
        <v>450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1850</v>
      </c>
    </row>
    <row r="39" spans="2:19" ht="15" thickBot="1" x14ac:dyDescent="0.4"/>
    <row r="40" spans="2:19" ht="15.5" x14ac:dyDescent="0.35">
      <c r="B40" s="61" t="s">
        <v>41</v>
      </c>
      <c r="C40" s="62"/>
      <c r="D40" s="98" t="str">
        <f t="shared" ref="D40:K40" si="3">D18</f>
        <v>Rederi AS</v>
      </c>
      <c r="E40" s="99" t="str">
        <f t="shared" si="3"/>
        <v>Tekn.lev.</v>
      </c>
      <c r="F40" s="99" t="str">
        <f t="shared" si="3"/>
        <v>Consult AS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42</v>
      </c>
    </row>
    <row r="41" spans="2:19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19" x14ac:dyDescent="0.35">
      <c r="B42" s="73"/>
      <c r="C42" s="74" t="s">
        <v>23</v>
      </c>
      <c r="D42" s="104" t="s">
        <v>43</v>
      </c>
      <c r="E42" s="105" t="s">
        <v>43</v>
      </c>
      <c r="F42" s="105" t="s">
        <v>43</v>
      </c>
      <c r="G42" s="105" t="s">
        <v>43</v>
      </c>
      <c r="H42" s="105" t="s">
        <v>43</v>
      </c>
      <c r="I42" s="105" t="s">
        <v>43</v>
      </c>
      <c r="J42" s="105" t="s">
        <v>43</v>
      </c>
      <c r="K42" s="105" t="s">
        <v>43</v>
      </c>
      <c r="L42" s="106" t="s">
        <v>43</v>
      </c>
    </row>
    <row r="43" spans="2:19" ht="15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19" x14ac:dyDescent="0.35">
      <c r="B44" s="84" t="str">
        <f t="shared" ref="B44:C52" si="4">B29</f>
        <v xml:space="preserve"> 1.1</v>
      </c>
      <c r="C44" s="110" t="str">
        <f t="shared" si="4"/>
        <v>Utarbeide spesifikasjoner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19" x14ac:dyDescent="0.35">
      <c r="B45" s="85" t="str">
        <f t="shared" si="4"/>
        <v xml:space="preserve"> 1.2</v>
      </c>
      <c r="C45" s="114" t="str">
        <f t="shared" si="4"/>
        <v>Konseptutvikling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19" x14ac:dyDescent="0.35">
      <c r="B46" s="85" t="str">
        <f t="shared" si="4"/>
        <v xml:space="preserve"> 1.3</v>
      </c>
      <c r="C46" s="114" t="str">
        <f t="shared" si="4"/>
        <v>Engineering - utarbeide byggeunderlag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19" x14ac:dyDescent="0.35">
      <c r="B47" s="85" t="str">
        <f t="shared" si="4"/>
        <v xml:space="preserve"> 1.4</v>
      </c>
      <c r="C47" s="114" t="str">
        <f t="shared" si="4"/>
        <v>Priskalkyle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19" x14ac:dyDescent="0.35">
      <c r="B48" s="85" t="str">
        <f t="shared" si="4"/>
        <v xml:space="preserve"> 1.5</v>
      </c>
      <c r="C48" s="118" t="str">
        <f t="shared" si="4"/>
        <v>Kost/nytteanalyse</v>
      </c>
      <c r="D48" s="115">
        <f t="shared" si="5"/>
        <v>35000</v>
      </c>
      <c r="E48" s="116">
        <f t="shared" si="6"/>
        <v>35000</v>
      </c>
      <c r="F48" s="116">
        <f t="shared" si="7"/>
        <v>70000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140000</v>
      </c>
    </row>
    <row r="49" spans="2:15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x14ac:dyDescent="0.35">
      <c r="B52" s="85" t="str">
        <f t="shared" si="4"/>
        <v xml:space="preserve"> 1.9</v>
      </c>
      <c r="C52" s="114" t="str">
        <f t="shared" si="4"/>
        <v>Prosjektledelse og rapportering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x14ac:dyDescent="0.35">
      <c r="B54" s="87"/>
      <c r="C54" s="119" t="s">
        <v>45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x14ac:dyDescent="0.35">
      <c r="B55" s="87"/>
      <c r="C55" s="119" t="s">
        <v>46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x14ac:dyDescent="0.35">
      <c r="B56" s="87"/>
      <c r="C56" s="119" t="s">
        <v>47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x14ac:dyDescent="0.35">
      <c r="B57" s="120"/>
      <c r="C57" s="121" t="s">
        <v>48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x14ac:dyDescent="0.35">
      <c r="B58" s="123"/>
      <c r="C58" s="124" t="s">
        <v>40</v>
      </c>
      <c r="D58" s="125">
        <f t="shared" ref="D58:L58" si="14">SUM(D44:D57)</f>
        <v>365000</v>
      </c>
      <c r="E58" s="126">
        <f t="shared" si="14"/>
        <v>645000</v>
      </c>
      <c r="F58" s="126">
        <f t="shared" si="14"/>
        <v>330000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1340000</v>
      </c>
      <c r="N58" s="86"/>
    </row>
    <row r="59" spans="2:15" ht="15" thickBot="1" x14ac:dyDescent="0.4">
      <c r="B59" s="128"/>
      <c r="C59" s="129" t="s">
        <v>49</v>
      </c>
      <c r="D59" s="130">
        <f>D58/L58</f>
        <v>0.27238805970149255</v>
      </c>
      <c r="E59" s="131">
        <f>E58/L58</f>
        <v>0.48134328358208955</v>
      </c>
      <c r="F59" s="131">
        <f>F58/L58</f>
        <v>0.2462686567164179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thickBot="1" x14ac:dyDescent="0.4"/>
    <row r="61" spans="2:15" ht="15" thickBot="1" x14ac:dyDescent="0.4">
      <c r="D61" s="133" t="s">
        <v>50</v>
      </c>
      <c r="E61" s="134"/>
      <c r="F61" s="134"/>
      <c r="G61" s="134"/>
      <c r="H61" s="135" t="s">
        <v>51</v>
      </c>
      <c r="I61" s="136"/>
      <c r="J61" s="137" t="s">
        <v>52</v>
      </c>
      <c r="K61" s="137"/>
      <c r="L61" s="136"/>
      <c r="N61" s="138"/>
      <c r="O61" s="139"/>
    </row>
    <row r="62" spans="2:15" x14ac:dyDescent="0.35">
      <c r="D62" s="73"/>
      <c r="E62" s="79"/>
      <c r="F62" s="79"/>
      <c r="G62" s="140"/>
      <c r="H62" s="73" t="s">
        <v>53</v>
      </c>
      <c r="I62" s="141" t="s">
        <v>54</v>
      </c>
      <c r="J62" s="79" t="s">
        <v>55</v>
      </c>
      <c r="K62" s="142" t="s">
        <v>56</v>
      </c>
      <c r="L62" s="141" t="s">
        <v>57</v>
      </c>
      <c r="N62" s="143" t="s">
        <v>58</v>
      </c>
      <c r="O62" s="144" t="s">
        <v>58</v>
      </c>
    </row>
    <row r="63" spans="2:15" x14ac:dyDescent="0.35">
      <c r="D63" s="73"/>
      <c r="E63" s="79" t="s">
        <v>14</v>
      </c>
      <c r="F63" s="79" t="s">
        <v>58</v>
      </c>
      <c r="G63" s="140" t="s">
        <v>59</v>
      </c>
      <c r="H63" s="73" t="s">
        <v>60</v>
      </c>
      <c r="I63" s="145" t="s">
        <v>59</v>
      </c>
      <c r="J63" s="79" t="s">
        <v>61</v>
      </c>
      <c r="K63" s="146" t="s">
        <v>62</v>
      </c>
      <c r="L63" s="145" t="s">
        <v>63</v>
      </c>
      <c r="N63" s="147" t="s">
        <v>64</v>
      </c>
      <c r="O63" s="148" t="s">
        <v>64</v>
      </c>
    </row>
    <row r="64" spans="2:15" ht="15" thickBot="1" x14ac:dyDescent="0.4">
      <c r="D64" s="149"/>
      <c r="E64" s="150"/>
      <c r="F64" s="150" t="s">
        <v>65</v>
      </c>
      <c r="G64" s="151" t="s">
        <v>66</v>
      </c>
      <c r="H64" s="149"/>
      <c r="I64" s="152"/>
      <c r="J64" s="150"/>
      <c r="K64" s="153"/>
      <c r="L64" s="152"/>
      <c r="N64" s="154" t="s">
        <v>67</v>
      </c>
      <c r="O64" s="154" t="s">
        <v>66</v>
      </c>
    </row>
    <row r="65" spans="3:16" x14ac:dyDescent="0.35">
      <c r="D65" s="155">
        <f>J13</f>
        <v>2017</v>
      </c>
      <c r="E65" s="10" t="s">
        <v>68</v>
      </c>
      <c r="F65" s="10">
        <v>100</v>
      </c>
      <c r="G65" s="140"/>
      <c r="H65" s="156">
        <f>(SUM(J69:J76)+SUM(K69:K76)+SUM(L69:L76)-SUM(I69:I76))*F65/100</f>
        <v>134000</v>
      </c>
      <c r="I65" s="157"/>
      <c r="J65" s="158"/>
      <c r="K65" s="159"/>
      <c r="L65" s="157"/>
      <c r="N65" s="148"/>
      <c r="O65" s="148"/>
    </row>
    <row r="66" spans="3:16" x14ac:dyDescent="0.35">
      <c r="D66" s="73"/>
      <c r="E66" s="10" t="s">
        <v>69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x14ac:dyDescent="0.35">
      <c r="D67" s="73"/>
      <c r="E67" s="10" t="s">
        <v>70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x14ac:dyDescent="0.35">
      <c r="C68" s="42" t="s">
        <v>71</v>
      </c>
      <c r="D68" s="73"/>
      <c r="E68" s="41" t="s">
        <v>72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x14ac:dyDescent="0.35">
      <c r="D69" s="73"/>
      <c r="E69" s="79" t="str">
        <f>D18</f>
        <v>Rederi AS</v>
      </c>
      <c r="F69" s="79"/>
      <c r="G69" s="17">
        <v>50</v>
      </c>
      <c r="H69" s="156"/>
      <c r="I69" s="157">
        <f t="shared" ref="I69:I76" si="15">(J69+K69+L69)*G69/100</f>
        <v>36500</v>
      </c>
      <c r="J69" s="158">
        <f>SUM(D44:D52)*K13/100</f>
        <v>70000</v>
      </c>
      <c r="K69" s="159">
        <f>D53*K13/100</f>
        <v>2000</v>
      </c>
      <c r="L69" s="157">
        <f>(D54+D55+D56+D57)*K13/100</f>
        <v>1000</v>
      </c>
      <c r="N69" s="160">
        <f>(J69+K69+L69)-I69</f>
        <v>36500</v>
      </c>
      <c r="O69" s="161">
        <f>(N69/($H$65+$H$66+$H$67))*100</f>
        <v>27.238805970149254</v>
      </c>
    </row>
    <row r="70" spans="3:16" x14ac:dyDescent="0.35">
      <c r="D70" s="73"/>
      <c r="E70" s="79" t="str">
        <f>E18</f>
        <v>Tekn.lev.</v>
      </c>
      <c r="F70" s="79"/>
      <c r="G70" s="17">
        <v>50</v>
      </c>
      <c r="H70" s="156"/>
      <c r="I70" s="157">
        <f t="shared" si="15"/>
        <v>64500</v>
      </c>
      <c r="J70" s="158">
        <f>SUM(E44:E52)*K13/100</f>
        <v>126000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64500</v>
      </c>
      <c r="O70" s="161">
        <f>(N70/($H$65+$H$66+$H$67))*100</f>
        <v>48.134328358208954</v>
      </c>
    </row>
    <row r="71" spans="3:16" x14ac:dyDescent="0.35">
      <c r="D71" s="73"/>
      <c r="E71" s="79" t="str">
        <f>F18</f>
        <v>Consult AS</v>
      </c>
      <c r="F71" s="79"/>
      <c r="G71" s="17">
        <v>50</v>
      </c>
      <c r="H71" s="156"/>
      <c r="I71" s="157">
        <f t="shared" si="15"/>
        <v>33000</v>
      </c>
      <c r="J71" s="158">
        <f>SUM(F44:F52)*K13/100</f>
        <v>63000</v>
      </c>
      <c r="K71" s="159">
        <f>F53*K13/100</f>
        <v>2000</v>
      </c>
      <c r="L71" s="157">
        <f>(F54+F55+F56+F57)*K13/100</f>
        <v>1000</v>
      </c>
      <c r="N71" s="160">
        <f t="shared" si="16"/>
        <v>33000</v>
      </c>
      <c r="O71" s="161">
        <f t="shared" ref="O71:O76" si="17">(N71/($H$65+$H$66+$H$67))*100</f>
        <v>24.626865671641792</v>
      </c>
    </row>
    <row r="72" spans="3:16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x14ac:dyDescent="0.35">
      <c r="D77" s="155">
        <f>J14</f>
        <v>2018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268000</v>
      </c>
      <c r="I77" s="157"/>
      <c r="J77" s="158"/>
      <c r="K77" s="159"/>
      <c r="L77" s="157"/>
      <c r="N77" s="148"/>
      <c r="O77" s="161"/>
    </row>
    <row r="78" spans="3:16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x14ac:dyDescent="0.35">
      <c r="D80" s="73"/>
      <c r="E80" s="41" t="s">
        <v>72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x14ac:dyDescent="0.35">
      <c r="D81" s="73"/>
      <c r="E81" s="79" t="str">
        <f t="shared" ref="E81:E91" si="18">E69</f>
        <v>Rederi AS</v>
      </c>
      <c r="F81" s="79"/>
      <c r="G81" s="17">
        <v>50</v>
      </c>
      <c r="H81" s="156"/>
      <c r="I81" s="157">
        <f t="shared" ref="I81:I88" si="19">(J81+K81+L81)*G81/100</f>
        <v>73000</v>
      </c>
      <c r="J81" s="158">
        <f>SUM(D44:D52)*K14/100</f>
        <v>140000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73000</v>
      </c>
      <c r="O81" s="161">
        <f>(N81/($H$77+$H$78+$H$79))*100</f>
        <v>27.238805970149254</v>
      </c>
    </row>
    <row r="82" spans="4:16" x14ac:dyDescent="0.35">
      <c r="D82" s="73"/>
      <c r="E82" s="79" t="str">
        <f t="shared" si="18"/>
        <v>Tekn.lev.</v>
      </c>
      <c r="F82" s="79"/>
      <c r="G82" s="17">
        <v>50</v>
      </c>
      <c r="H82" s="156"/>
      <c r="I82" s="157">
        <f t="shared" si="19"/>
        <v>129000</v>
      </c>
      <c r="J82" s="158">
        <f>SUM(E44:E52)*K14/100</f>
        <v>252000</v>
      </c>
      <c r="K82" s="159">
        <f>E53*K14/100</f>
        <v>4000</v>
      </c>
      <c r="L82" s="157">
        <f>(E54+E55+E56+E57)*K14/100</f>
        <v>2000</v>
      </c>
      <c r="N82" s="160">
        <f t="shared" si="20"/>
        <v>129000</v>
      </c>
      <c r="O82" s="161">
        <f t="shared" ref="O82:O88" si="21">(N82/($H$77+$H$78+$H$79))*100</f>
        <v>48.134328358208954</v>
      </c>
    </row>
    <row r="83" spans="4:16" x14ac:dyDescent="0.35">
      <c r="D83" s="73"/>
      <c r="E83" s="79" t="str">
        <f t="shared" si="18"/>
        <v>Consult AS</v>
      </c>
      <c r="F83" s="79"/>
      <c r="G83" s="17">
        <v>50</v>
      </c>
      <c r="H83" s="156"/>
      <c r="I83" s="157">
        <f t="shared" si="19"/>
        <v>66000</v>
      </c>
      <c r="J83" s="158">
        <f>SUM(F44:F52)*K14/100</f>
        <v>126000</v>
      </c>
      <c r="K83" s="159">
        <f>F53*K14/100</f>
        <v>4000</v>
      </c>
      <c r="L83" s="157">
        <f>(F54+F55+F56+F57)*K14/100</f>
        <v>2000</v>
      </c>
      <c r="N83" s="160">
        <f t="shared" si="20"/>
        <v>66000</v>
      </c>
      <c r="O83" s="161">
        <f t="shared" si="21"/>
        <v>24.626865671641792</v>
      </c>
    </row>
    <row r="84" spans="4:16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x14ac:dyDescent="0.35">
      <c r="D89" s="155">
        <f>J15</f>
        <v>2019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268000</v>
      </c>
      <c r="I89" s="157"/>
      <c r="J89" s="158"/>
      <c r="K89" s="159"/>
      <c r="L89" s="157"/>
      <c r="N89" s="148"/>
      <c r="O89" s="161"/>
    </row>
    <row r="90" spans="4:16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x14ac:dyDescent="0.35">
      <c r="D92" s="73"/>
      <c r="E92" s="41" t="s">
        <v>72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x14ac:dyDescent="0.35">
      <c r="D93" s="73"/>
      <c r="E93" s="79" t="str">
        <f t="shared" ref="E93:E103" si="22">E81</f>
        <v>Rederi AS</v>
      </c>
      <c r="F93" s="79"/>
      <c r="G93" s="17">
        <v>50</v>
      </c>
      <c r="H93" s="156"/>
      <c r="I93" s="157">
        <f t="shared" ref="I93:I100" si="23">(J93+K93+L93)*G93/100</f>
        <v>73000</v>
      </c>
      <c r="J93" s="158">
        <f>SUM(D44:D52)*K15/100</f>
        <v>140000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73000</v>
      </c>
      <c r="O93" s="161">
        <f>(N93/($H$89+$H$90+$H$91))*100</f>
        <v>27.238805970149254</v>
      </c>
    </row>
    <row r="94" spans="4:16" x14ac:dyDescent="0.35">
      <c r="D94" s="73"/>
      <c r="E94" s="79" t="str">
        <f t="shared" si="22"/>
        <v>Tekn.lev.</v>
      </c>
      <c r="F94" s="79"/>
      <c r="G94" s="17">
        <v>50</v>
      </c>
      <c r="H94" s="156"/>
      <c r="I94" s="157">
        <f t="shared" si="23"/>
        <v>129000</v>
      </c>
      <c r="J94" s="158">
        <f>SUM(E44:E52)*K15/100</f>
        <v>252000</v>
      </c>
      <c r="K94" s="159">
        <f>E53*K15/100</f>
        <v>4000</v>
      </c>
      <c r="L94" s="157">
        <f>(E54+E55+E56+E57)*K15/100</f>
        <v>2000</v>
      </c>
      <c r="N94" s="160">
        <f t="shared" si="24"/>
        <v>129000</v>
      </c>
      <c r="O94" s="161">
        <f t="shared" ref="O94:O100" si="25">(N94/($H$89+$H$90))*100</f>
        <v>48.134328358208954</v>
      </c>
    </row>
    <row r="95" spans="4:16" x14ac:dyDescent="0.35">
      <c r="D95" s="73"/>
      <c r="E95" s="79" t="str">
        <f t="shared" si="22"/>
        <v>Consult AS</v>
      </c>
      <c r="F95" s="79"/>
      <c r="G95" s="17">
        <v>50</v>
      </c>
      <c r="H95" s="156"/>
      <c r="I95" s="157">
        <f t="shared" si="23"/>
        <v>66000</v>
      </c>
      <c r="J95" s="158">
        <f>SUM(F44:F52)*K15/100</f>
        <v>126000</v>
      </c>
      <c r="K95" s="159">
        <f>F53*K15/100</f>
        <v>4000</v>
      </c>
      <c r="L95" s="157">
        <f>(F54+F55+F56+F57)*K15/100</f>
        <v>2000</v>
      </c>
      <c r="N95" s="160">
        <f t="shared" si="24"/>
        <v>66000</v>
      </c>
      <c r="O95" s="161">
        <f t="shared" si="25"/>
        <v>24.626865671641792</v>
      </c>
    </row>
    <row r="96" spans="4:16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x14ac:dyDescent="0.35">
      <c r="D101" s="155">
        <f>J16</f>
        <v>2020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x14ac:dyDescent="0.35">
      <c r="D104" s="73"/>
      <c r="E104" s="41" t="s">
        <v>72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x14ac:dyDescent="0.35">
      <c r="D105" s="73"/>
      <c r="E105" s="79" t="str">
        <f t="shared" ref="E105:E112" si="26">E93</f>
        <v>Rederi AS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x14ac:dyDescent="0.35">
      <c r="D106" s="73"/>
      <c r="E106" s="79" t="str">
        <f t="shared" si="26"/>
        <v>Tekn.lev.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x14ac:dyDescent="0.35">
      <c r="D107" s="73"/>
      <c r="E107" s="79" t="str">
        <f t="shared" si="26"/>
        <v>Consult AS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thickBot="1" x14ac:dyDescent="0.4">
      <c r="D113" s="169"/>
      <c r="E113" s="170" t="s">
        <v>40</v>
      </c>
      <c r="F113" s="170"/>
      <c r="G113" s="171"/>
      <c r="H113" s="172">
        <f>SUM(H65:H112)</f>
        <v>670000</v>
      </c>
      <c r="I113" s="173">
        <f>SUM(I65:I112)</f>
        <v>670000</v>
      </c>
      <c r="J113" s="174">
        <f>SUM(J65:J112)</f>
        <v>1295000</v>
      </c>
      <c r="K113" s="175">
        <f>SUM(K65:K112)</f>
        <v>30000</v>
      </c>
      <c r="L113" s="173">
        <f>SUM(L65:L112)</f>
        <v>15000</v>
      </c>
      <c r="N113" s="176">
        <f>SUM(N69:N112)</f>
        <v>670000</v>
      </c>
      <c r="O113" s="177"/>
    </row>
    <row r="114" spans="2:19" x14ac:dyDescent="0.35">
      <c r="D114" s="55"/>
      <c r="E114" s="79" t="s">
        <v>73</v>
      </c>
      <c r="F114" s="55"/>
      <c r="G114" s="55"/>
      <c r="H114" s="178">
        <f>H113+I113</f>
        <v>1340000</v>
      </c>
      <c r="I114" s="97" t="s">
        <v>74</v>
      </c>
      <c r="J114" s="97"/>
      <c r="K114" s="97"/>
      <c r="L114" s="55"/>
    </row>
    <row r="115" spans="2:19" x14ac:dyDescent="0.35">
      <c r="D115" s="55"/>
      <c r="E115" s="79" t="s">
        <v>75</v>
      </c>
      <c r="F115" s="55"/>
      <c r="G115" s="55"/>
      <c r="H115" s="178">
        <f>J113+K113+L113</f>
        <v>1340000</v>
      </c>
      <c r="I115" s="97" t="s">
        <v>76</v>
      </c>
      <c r="J115" s="97"/>
      <c r="K115" s="97"/>
      <c r="L115" s="55"/>
    </row>
    <row r="116" spans="2:19" x14ac:dyDescent="0.35">
      <c r="D116" s="55"/>
      <c r="E116" s="79" t="s">
        <v>77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" thickBot="1" x14ac:dyDescent="0.4">
      <c r="H117" s="86"/>
    </row>
    <row r="118" spans="2:19" ht="15.5" x14ac:dyDescent="0.35">
      <c r="B118" s="180" t="s">
        <v>78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x14ac:dyDescent="0.35">
      <c r="B120" s="73"/>
      <c r="C120" s="79" t="s">
        <v>23</v>
      </c>
      <c r="D120" s="185">
        <f>J13</f>
        <v>2017</v>
      </c>
      <c r="E120" s="186"/>
      <c r="F120" s="186"/>
      <c r="G120" s="186"/>
      <c r="H120" s="187">
        <f>J14</f>
        <v>2018</v>
      </c>
      <c r="I120" s="188"/>
      <c r="J120" s="188"/>
      <c r="K120" s="186"/>
      <c r="L120" s="187">
        <f>J15</f>
        <v>2019</v>
      </c>
      <c r="M120" s="186"/>
      <c r="N120" s="186"/>
      <c r="O120" s="189"/>
      <c r="P120" s="187">
        <f>J16</f>
        <v>2020</v>
      </c>
      <c r="Q120" s="186"/>
      <c r="R120" s="186"/>
      <c r="S120" s="190"/>
    </row>
    <row r="121" spans="2:19" ht="15" thickBot="1" x14ac:dyDescent="0.4">
      <c r="B121" s="149"/>
      <c r="C121" s="150"/>
      <c r="D121" s="191" t="s">
        <v>79</v>
      </c>
      <c r="E121" s="192" t="s">
        <v>80</v>
      </c>
      <c r="F121" s="192" t="s">
        <v>81</v>
      </c>
      <c r="G121" s="192" t="s">
        <v>82</v>
      </c>
      <c r="H121" s="192" t="s">
        <v>79</v>
      </c>
      <c r="I121" s="192" t="s">
        <v>80</v>
      </c>
      <c r="J121" s="192" t="s">
        <v>81</v>
      </c>
      <c r="K121" s="192" t="s">
        <v>82</v>
      </c>
      <c r="L121" s="192" t="s">
        <v>79</v>
      </c>
      <c r="M121" s="192" t="s">
        <v>80</v>
      </c>
      <c r="N121" s="192" t="s">
        <v>81</v>
      </c>
      <c r="O121" s="193" t="s">
        <v>82</v>
      </c>
      <c r="P121" s="192" t="s">
        <v>79</v>
      </c>
      <c r="Q121" s="192" t="s">
        <v>80</v>
      </c>
      <c r="R121" s="192" t="s">
        <v>81</v>
      </c>
      <c r="S121" s="194" t="s">
        <v>82</v>
      </c>
    </row>
    <row r="122" spans="2:19" ht="15.5" x14ac:dyDescent="0.35">
      <c r="B122" s="195" t="str">
        <f t="shared" ref="B122:C130" si="30">B29</f>
        <v xml:space="preserve"> 1.1</v>
      </c>
      <c r="C122" s="196" t="str">
        <f t="shared" si="30"/>
        <v>Utarbeide spesifikasjoner</v>
      </c>
      <c r="D122" s="32"/>
      <c r="E122" s="33"/>
      <c r="F122" s="33"/>
      <c r="G122" s="33" t="s">
        <v>83</v>
      </c>
      <c r="H122" s="33" t="s">
        <v>83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.5" x14ac:dyDescent="0.35">
      <c r="B123" s="195" t="str">
        <f t="shared" si="30"/>
        <v xml:space="preserve"> 1.2</v>
      </c>
      <c r="C123" s="196" t="str">
        <f t="shared" si="30"/>
        <v>Konseptutvikling</v>
      </c>
      <c r="D123" s="32"/>
      <c r="E123" s="33"/>
      <c r="F123" s="33"/>
      <c r="G123" s="33"/>
      <c r="H123" s="33" t="s">
        <v>83</v>
      </c>
      <c r="I123" s="33" t="s">
        <v>83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.5" x14ac:dyDescent="0.35">
      <c r="B124" s="195" t="str">
        <f t="shared" si="30"/>
        <v xml:space="preserve"> 1.3</v>
      </c>
      <c r="C124" s="196" t="str">
        <f t="shared" si="30"/>
        <v>Engineering - utarbeide byggeunderlag</v>
      </c>
      <c r="D124" s="32"/>
      <c r="E124" s="33"/>
      <c r="F124" s="33"/>
      <c r="G124" s="33"/>
      <c r="H124" s="33"/>
      <c r="I124" s="33" t="s">
        <v>83</v>
      </c>
      <c r="J124" s="33" t="s">
        <v>83</v>
      </c>
      <c r="K124" s="33" t="s">
        <v>83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.5" x14ac:dyDescent="0.35">
      <c r="B125" s="195" t="str">
        <f t="shared" si="30"/>
        <v xml:space="preserve"> 1.4</v>
      </c>
      <c r="C125" s="196" t="str">
        <f t="shared" si="30"/>
        <v>Priskalkyle</v>
      </c>
      <c r="D125" s="32"/>
      <c r="E125" s="33"/>
      <c r="F125" s="33"/>
      <c r="G125" s="33"/>
      <c r="H125" s="33"/>
      <c r="I125" s="33"/>
      <c r="J125" s="33"/>
      <c r="K125" s="33" t="s">
        <v>83</v>
      </c>
      <c r="L125" s="33" t="s">
        <v>83</v>
      </c>
      <c r="M125" s="33"/>
      <c r="N125" s="33"/>
      <c r="O125" s="39"/>
      <c r="P125" s="33"/>
      <c r="Q125" s="33"/>
      <c r="R125" s="33"/>
      <c r="S125" s="34"/>
    </row>
    <row r="126" spans="2:19" ht="15.5" x14ac:dyDescent="0.35">
      <c r="B126" s="195" t="str">
        <f t="shared" si="30"/>
        <v xml:space="preserve"> 1.5</v>
      </c>
      <c r="C126" s="196" t="str">
        <f t="shared" si="30"/>
        <v>Kost/nytteanalyse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.5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.5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.5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.5" x14ac:dyDescent="0.35">
      <c r="B130" s="195" t="str">
        <f t="shared" si="30"/>
        <v xml:space="preserve"> 1.9</v>
      </c>
      <c r="C130" s="196" t="str">
        <f t="shared" si="30"/>
        <v>Prosjektledelse og rapportering</v>
      </c>
      <c r="D130" s="32"/>
      <c r="E130" s="33"/>
      <c r="F130" s="33"/>
      <c r="G130" s="33" t="s">
        <v>83</v>
      </c>
      <c r="H130" s="33" t="s">
        <v>83</v>
      </c>
      <c r="I130" s="33" t="s">
        <v>83</v>
      </c>
      <c r="J130" s="33" t="s">
        <v>83</v>
      </c>
      <c r="K130" s="33" t="s">
        <v>83</v>
      </c>
      <c r="L130" s="33" t="s">
        <v>83</v>
      </c>
      <c r="M130" s="33"/>
      <c r="N130" s="33"/>
      <c r="O130" s="39"/>
      <c r="P130" s="33"/>
      <c r="Q130" s="33"/>
      <c r="R130" s="33"/>
      <c r="S130" s="34"/>
    </row>
    <row r="131" spans="2:19" ht="16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</sheetData>
  <sheetProtection password="FD4C" sheet="1"/>
  <pageMargins left="0.11811023622047245" right="0.11811023622047245" top="0.35433070866141736" bottom="0.15748031496062992" header="0.31496062992125984" footer="0.31496062992125984"/>
  <pageSetup paperSize="9" scale="4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131"/>
  <sheetViews>
    <sheetView topLeftCell="A97" zoomScale="75" zoomScaleNormal="75" workbookViewId="0">
      <selection activeCell="B7" sqref="B7"/>
    </sheetView>
  </sheetViews>
  <sheetFormatPr baseColWidth="10" defaultColWidth="11.453125" defaultRowHeight="14.5" x14ac:dyDescent="0.35"/>
  <cols>
    <col min="1" max="1" width="11.7265625" style="42" customWidth="1"/>
    <col min="2" max="2" width="5.7265625" style="42" customWidth="1"/>
    <col min="3" max="3" width="50.7265625" style="42" customWidth="1"/>
    <col min="4" max="12" width="11.7265625" style="42" customWidth="1"/>
    <col min="13" max="16384" width="11.453125" style="42"/>
  </cols>
  <sheetData>
    <row r="2" spans="1:11" ht="15.5" x14ac:dyDescent="0.35">
      <c r="A2" s="43"/>
      <c r="B2" s="44"/>
    </row>
    <row r="4" spans="1:11" ht="23.5" x14ac:dyDescent="0.55000000000000004">
      <c r="B4" s="45" t="s">
        <v>0</v>
      </c>
    </row>
    <row r="5" spans="1:11" ht="23.5" x14ac:dyDescent="0.55000000000000004">
      <c r="A5" s="46"/>
      <c r="B5" s="45" t="s">
        <v>1</v>
      </c>
    </row>
    <row r="6" spans="1:11" ht="18.5" x14ac:dyDescent="0.45">
      <c r="A6" s="46"/>
      <c r="B6" s="47" t="s">
        <v>2</v>
      </c>
    </row>
    <row r="7" spans="1:11" ht="18.5" x14ac:dyDescent="0.45">
      <c r="A7" s="46"/>
      <c r="B7" s="47" t="s">
        <v>3</v>
      </c>
    </row>
    <row r="8" spans="1:11" ht="18.5" x14ac:dyDescent="0.45">
      <c r="A8" s="46"/>
      <c r="C8" s="48"/>
    </row>
    <row r="9" spans="1:11" ht="23.5" x14ac:dyDescent="0.55000000000000004">
      <c r="B9" s="49" t="s">
        <v>4</v>
      </c>
      <c r="C9" s="50"/>
      <c r="D9" s="1" t="s">
        <v>5</v>
      </c>
      <c r="E9" s="2"/>
      <c r="F9" s="2"/>
      <c r="G9" s="2"/>
      <c r="H9" s="2"/>
      <c r="I9" s="2"/>
      <c r="J9" s="3"/>
      <c r="K9" s="3"/>
    </row>
    <row r="10" spans="1:11" ht="23.5" x14ac:dyDescent="0.55000000000000004">
      <c r="B10" s="49" t="s">
        <v>6</v>
      </c>
      <c r="C10" s="50"/>
      <c r="D10" s="4" t="s">
        <v>7</v>
      </c>
      <c r="E10" s="2"/>
      <c r="F10" s="2"/>
      <c r="G10" s="2"/>
      <c r="H10" s="2"/>
      <c r="I10" s="2"/>
      <c r="J10" s="3"/>
      <c r="K10" s="3"/>
    </row>
    <row r="11" spans="1:11" ht="15.5" x14ac:dyDescent="0.35">
      <c r="C11" s="43"/>
      <c r="D11" s="51"/>
      <c r="J11" s="52"/>
      <c r="K11" s="52"/>
    </row>
    <row r="12" spans="1:11" x14ac:dyDescent="0.35">
      <c r="J12" s="53" t="s">
        <v>8</v>
      </c>
    </row>
    <row r="13" spans="1:11" ht="15.5" x14ac:dyDescent="0.35">
      <c r="C13" s="43" t="s">
        <v>9</v>
      </c>
      <c r="D13" s="11">
        <v>42474</v>
      </c>
      <c r="E13" s="12"/>
      <c r="J13" s="5">
        <v>2017</v>
      </c>
      <c r="K13" s="5">
        <v>20</v>
      </c>
    </row>
    <row r="14" spans="1:11" ht="15.5" x14ac:dyDescent="0.35">
      <c r="C14" s="43" t="s">
        <v>10</v>
      </c>
      <c r="D14" s="6" t="s">
        <v>11</v>
      </c>
      <c r="E14" s="7"/>
      <c r="F14" s="7"/>
      <c r="G14" s="38" t="s">
        <v>12</v>
      </c>
      <c r="H14" s="54">
        <v>48099548</v>
      </c>
      <c r="J14" s="5">
        <v>2018</v>
      </c>
      <c r="K14" s="5">
        <v>40</v>
      </c>
    </row>
    <row r="15" spans="1:11" x14ac:dyDescent="0.35">
      <c r="D15" s="55"/>
      <c r="J15" s="5">
        <v>2019</v>
      </c>
      <c r="K15" s="5">
        <v>40</v>
      </c>
    </row>
    <row r="16" spans="1:11" x14ac:dyDescent="0.35">
      <c r="D16" s="55"/>
      <c r="J16" s="5">
        <v>2020</v>
      </c>
      <c r="K16" s="5">
        <v>0</v>
      </c>
    </row>
    <row r="17" spans="2:13" x14ac:dyDescent="0.35">
      <c r="J17" s="56" t="s">
        <v>13</v>
      </c>
      <c r="K17" s="57">
        <f>K13+K14+K15+K16</f>
        <v>100</v>
      </c>
    </row>
    <row r="18" spans="2:13" x14ac:dyDescent="0.35">
      <c r="B18" s="58" t="s">
        <v>14</v>
      </c>
      <c r="C18" s="59"/>
      <c r="D18" s="8" t="s">
        <v>15</v>
      </c>
      <c r="E18" s="8" t="s">
        <v>16</v>
      </c>
      <c r="F18" s="8" t="s">
        <v>17</v>
      </c>
      <c r="G18" s="8"/>
      <c r="H18" s="8"/>
      <c r="I18" s="8"/>
      <c r="J18" s="8"/>
      <c r="K18" s="8"/>
    </row>
    <row r="19" spans="2:13" x14ac:dyDescent="0.35">
      <c r="B19" s="60" t="s">
        <v>18</v>
      </c>
      <c r="C19" s="59"/>
      <c r="D19" s="8"/>
      <c r="E19" s="8"/>
      <c r="F19" s="8"/>
      <c r="G19" s="8"/>
      <c r="H19" s="8"/>
      <c r="I19" s="8"/>
      <c r="J19" s="8"/>
      <c r="K19" s="8"/>
    </row>
    <row r="20" spans="2:13" x14ac:dyDescent="0.35">
      <c r="B20" s="60" t="s">
        <v>19</v>
      </c>
      <c r="C20" s="59"/>
      <c r="D20" s="8"/>
      <c r="E20" s="8"/>
      <c r="F20" s="8"/>
      <c r="G20" s="8"/>
      <c r="H20" s="8"/>
      <c r="I20" s="8"/>
      <c r="J20" s="8"/>
      <c r="K20" s="8"/>
    </row>
    <row r="21" spans="2:13" x14ac:dyDescent="0.35">
      <c r="B21" s="58" t="s">
        <v>20</v>
      </c>
      <c r="C21" s="59"/>
      <c r="D21" s="8"/>
      <c r="E21" s="8"/>
      <c r="F21" s="8"/>
      <c r="G21" s="8"/>
      <c r="H21" s="8"/>
      <c r="I21" s="8"/>
      <c r="J21" s="8"/>
      <c r="K21" s="8"/>
    </row>
    <row r="22" spans="2:13" x14ac:dyDescent="0.35">
      <c r="B22" s="58" t="s">
        <v>21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4" spans="2:13" ht="15" thickBot="1" x14ac:dyDescent="0.4"/>
    <row r="25" spans="2:13" ht="15.5" x14ac:dyDescent="0.35">
      <c r="B25" s="61" t="s">
        <v>22</v>
      </c>
      <c r="C25" s="62"/>
      <c r="D25" s="63" t="str">
        <f>D18</f>
        <v>Rederi AS</v>
      </c>
      <c r="E25" s="64" t="str">
        <f>E18</f>
        <v>Tekn.lev.</v>
      </c>
      <c r="F25" s="64" t="str">
        <f>F18</f>
        <v>Consult AS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Totalt</v>
      </c>
    </row>
    <row r="26" spans="2:13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</row>
    <row r="27" spans="2:13" x14ac:dyDescent="0.35">
      <c r="B27" s="73"/>
      <c r="C27" s="74" t="s">
        <v>23</v>
      </c>
      <c r="D27" s="75" t="s">
        <v>24</v>
      </c>
      <c r="E27" s="76" t="s">
        <v>24</v>
      </c>
      <c r="F27" s="77" t="s">
        <v>24</v>
      </c>
      <c r="G27" s="77" t="s">
        <v>24</v>
      </c>
      <c r="H27" s="77" t="s">
        <v>24</v>
      </c>
      <c r="I27" s="77" t="s">
        <v>24</v>
      </c>
      <c r="J27" s="77" t="s">
        <v>24</v>
      </c>
      <c r="K27" s="77" t="s">
        <v>24</v>
      </c>
      <c r="L27" s="78" t="s">
        <v>24</v>
      </c>
    </row>
    <row r="28" spans="2:13" ht="15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</row>
    <row r="29" spans="2:13" x14ac:dyDescent="0.35">
      <c r="B29" s="84" t="s">
        <v>25</v>
      </c>
      <c r="C29" s="19" t="s">
        <v>26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</row>
    <row r="30" spans="2:13" x14ac:dyDescent="0.35">
      <c r="B30" s="85" t="s">
        <v>27</v>
      </c>
      <c r="C30" s="23" t="s">
        <v>28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</row>
    <row r="31" spans="2:13" x14ac:dyDescent="0.35">
      <c r="B31" s="85" t="s">
        <v>29</v>
      </c>
      <c r="C31" s="23" t="s">
        <v>30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</row>
    <row r="32" spans="2:13" x14ac:dyDescent="0.35">
      <c r="B32" s="85" t="s">
        <v>31</v>
      </c>
      <c r="C32" s="23" t="s">
        <v>32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</row>
    <row r="33" spans="2:19" x14ac:dyDescent="0.35">
      <c r="B33" s="85" t="s">
        <v>33</v>
      </c>
      <c r="C33" s="23" t="s">
        <v>34</v>
      </c>
      <c r="D33" s="20">
        <v>50</v>
      </c>
      <c r="E33" s="21">
        <v>50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200</v>
      </c>
      <c r="M33" s="86"/>
    </row>
    <row r="34" spans="2:19" x14ac:dyDescent="0.35">
      <c r="B34" s="85" t="s">
        <v>35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</row>
    <row r="35" spans="2:19" x14ac:dyDescent="0.35">
      <c r="B35" s="87" t="s">
        <v>36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</row>
    <row r="36" spans="2:19" x14ac:dyDescent="0.35">
      <c r="B36" s="88" t="s">
        <v>37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</row>
    <row r="37" spans="2:19" x14ac:dyDescent="0.35">
      <c r="B37" s="93" t="s">
        <v>38</v>
      </c>
      <c r="C37" s="94" t="s">
        <v>39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19" ht="15" thickBot="1" x14ac:dyDescent="0.4">
      <c r="B38" s="95"/>
      <c r="C38" s="96" t="s">
        <v>40</v>
      </c>
      <c r="D38" s="27">
        <f>SUM(D29:D37)</f>
        <v>500</v>
      </c>
      <c r="E38" s="28">
        <f t="shared" ref="E38:L38" si="2">SUM(E29:E37)</f>
        <v>900</v>
      </c>
      <c r="F38" s="28">
        <f t="shared" si="2"/>
        <v>450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1850</v>
      </c>
    </row>
    <row r="39" spans="2:19" ht="15" thickBot="1" x14ac:dyDescent="0.4"/>
    <row r="40" spans="2:19" ht="15.5" x14ac:dyDescent="0.35">
      <c r="B40" s="61" t="s">
        <v>41</v>
      </c>
      <c r="C40" s="62"/>
      <c r="D40" s="98" t="str">
        <f t="shared" ref="D40:K40" si="3">D18</f>
        <v>Rederi AS</v>
      </c>
      <c r="E40" s="99" t="str">
        <f t="shared" si="3"/>
        <v>Tekn.lev.</v>
      </c>
      <c r="F40" s="99" t="str">
        <f t="shared" si="3"/>
        <v>Consult AS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42</v>
      </c>
    </row>
    <row r="41" spans="2:19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19" x14ac:dyDescent="0.35">
      <c r="B42" s="73"/>
      <c r="C42" s="74" t="s">
        <v>23</v>
      </c>
      <c r="D42" s="104" t="s">
        <v>43</v>
      </c>
      <c r="E42" s="105" t="s">
        <v>43</v>
      </c>
      <c r="F42" s="105" t="s">
        <v>43</v>
      </c>
      <c r="G42" s="105" t="s">
        <v>43</v>
      </c>
      <c r="H42" s="105" t="s">
        <v>43</v>
      </c>
      <c r="I42" s="105" t="s">
        <v>43</v>
      </c>
      <c r="J42" s="105" t="s">
        <v>43</v>
      </c>
      <c r="K42" s="105" t="s">
        <v>43</v>
      </c>
      <c r="L42" s="106" t="s">
        <v>43</v>
      </c>
    </row>
    <row r="43" spans="2:19" ht="15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19" x14ac:dyDescent="0.35">
      <c r="B44" s="84" t="str">
        <f t="shared" ref="B44:C52" si="4">B29</f>
        <v xml:space="preserve"> 1.1</v>
      </c>
      <c r="C44" s="110" t="str">
        <f t="shared" si="4"/>
        <v>Utarbeide spesifikasjoner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19" x14ac:dyDescent="0.35">
      <c r="B45" s="85" t="str">
        <f t="shared" si="4"/>
        <v xml:space="preserve"> 1.2</v>
      </c>
      <c r="C45" s="114" t="str">
        <f t="shared" si="4"/>
        <v>Konseptutvikling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19" x14ac:dyDescent="0.35">
      <c r="B46" s="85" t="str">
        <f t="shared" si="4"/>
        <v xml:space="preserve"> 1.3</v>
      </c>
      <c r="C46" s="114" t="str">
        <f t="shared" si="4"/>
        <v>Engineering - utarbeide byggeunderlag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19" x14ac:dyDescent="0.35">
      <c r="B47" s="85" t="str">
        <f t="shared" si="4"/>
        <v xml:space="preserve"> 1.4</v>
      </c>
      <c r="C47" s="114" t="str">
        <f t="shared" si="4"/>
        <v>Priskalkyle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19" x14ac:dyDescent="0.35">
      <c r="B48" s="85" t="str">
        <f t="shared" si="4"/>
        <v xml:space="preserve"> 1.5</v>
      </c>
      <c r="C48" s="118" t="str">
        <f t="shared" si="4"/>
        <v>Kost/nytteanalyse</v>
      </c>
      <c r="D48" s="115">
        <f t="shared" si="5"/>
        <v>35000</v>
      </c>
      <c r="E48" s="116">
        <f t="shared" si="6"/>
        <v>35000</v>
      </c>
      <c r="F48" s="116">
        <f t="shared" si="7"/>
        <v>70000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140000</v>
      </c>
    </row>
    <row r="49" spans="2:15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x14ac:dyDescent="0.35">
      <c r="B52" s="85" t="str">
        <f t="shared" si="4"/>
        <v xml:space="preserve"> 1.9</v>
      </c>
      <c r="C52" s="114" t="str">
        <f t="shared" si="4"/>
        <v>Prosjektledelse og rapportering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x14ac:dyDescent="0.35">
      <c r="B54" s="87"/>
      <c r="C54" s="119" t="s">
        <v>45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x14ac:dyDescent="0.35">
      <c r="B55" s="87"/>
      <c r="C55" s="119" t="s">
        <v>46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x14ac:dyDescent="0.35">
      <c r="B56" s="87"/>
      <c r="C56" s="119" t="s">
        <v>47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x14ac:dyDescent="0.35">
      <c r="B57" s="120"/>
      <c r="C57" s="121" t="s">
        <v>48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x14ac:dyDescent="0.35">
      <c r="B58" s="123"/>
      <c r="C58" s="124" t="s">
        <v>40</v>
      </c>
      <c r="D58" s="125">
        <f t="shared" ref="D58:L58" si="14">SUM(D44:D57)</f>
        <v>365000</v>
      </c>
      <c r="E58" s="126">
        <f t="shared" si="14"/>
        <v>645000</v>
      </c>
      <c r="F58" s="126">
        <f t="shared" si="14"/>
        <v>330000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1340000</v>
      </c>
      <c r="N58" s="86"/>
    </row>
    <row r="59" spans="2:15" ht="15" thickBot="1" x14ac:dyDescent="0.4">
      <c r="B59" s="128"/>
      <c r="C59" s="129" t="s">
        <v>49</v>
      </c>
      <c r="D59" s="130">
        <f>D58/L58</f>
        <v>0.27238805970149255</v>
      </c>
      <c r="E59" s="131">
        <f>E58/L58</f>
        <v>0.48134328358208955</v>
      </c>
      <c r="F59" s="131">
        <f>F58/L58</f>
        <v>0.2462686567164179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thickBot="1" x14ac:dyDescent="0.4"/>
    <row r="61" spans="2:15" ht="15" thickBot="1" x14ac:dyDescent="0.4">
      <c r="D61" s="133" t="s">
        <v>50</v>
      </c>
      <c r="E61" s="134"/>
      <c r="F61" s="134"/>
      <c r="G61" s="134"/>
      <c r="H61" s="135" t="s">
        <v>51</v>
      </c>
      <c r="I61" s="136"/>
      <c r="J61" s="137" t="s">
        <v>52</v>
      </c>
      <c r="K61" s="137"/>
      <c r="L61" s="136"/>
      <c r="N61" s="138"/>
      <c r="O61" s="139"/>
    </row>
    <row r="62" spans="2:15" x14ac:dyDescent="0.35">
      <c r="D62" s="73"/>
      <c r="E62" s="79"/>
      <c r="F62" s="79"/>
      <c r="G62" s="140"/>
      <c r="H62" s="73" t="s">
        <v>53</v>
      </c>
      <c r="I62" s="141" t="s">
        <v>54</v>
      </c>
      <c r="J62" s="79" t="s">
        <v>55</v>
      </c>
      <c r="K62" s="142" t="s">
        <v>56</v>
      </c>
      <c r="L62" s="141" t="s">
        <v>57</v>
      </c>
      <c r="N62" s="143" t="s">
        <v>58</v>
      </c>
      <c r="O62" s="144" t="s">
        <v>58</v>
      </c>
    </row>
    <row r="63" spans="2:15" x14ac:dyDescent="0.35">
      <c r="D63" s="73"/>
      <c r="E63" s="79" t="s">
        <v>14</v>
      </c>
      <c r="F63" s="79" t="s">
        <v>58</v>
      </c>
      <c r="G63" s="140" t="s">
        <v>59</v>
      </c>
      <c r="H63" s="73" t="s">
        <v>60</v>
      </c>
      <c r="I63" s="145" t="s">
        <v>59</v>
      </c>
      <c r="J63" s="79" t="s">
        <v>61</v>
      </c>
      <c r="K63" s="146" t="s">
        <v>62</v>
      </c>
      <c r="L63" s="145" t="s">
        <v>63</v>
      </c>
      <c r="N63" s="147" t="s">
        <v>64</v>
      </c>
      <c r="O63" s="148" t="s">
        <v>64</v>
      </c>
    </row>
    <row r="64" spans="2:15" ht="15" thickBot="1" x14ac:dyDescent="0.4">
      <c r="D64" s="149"/>
      <c r="E64" s="150"/>
      <c r="F64" s="150" t="s">
        <v>65</v>
      </c>
      <c r="G64" s="151" t="s">
        <v>66</v>
      </c>
      <c r="H64" s="149"/>
      <c r="I64" s="152"/>
      <c r="J64" s="150"/>
      <c r="K64" s="153"/>
      <c r="L64" s="152"/>
      <c r="N64" s="154" t="s">
        <v>67</v>
      </c>
      <c r="O64" s="154" t="s">
        <v>66</v>
      </c>
    </row>
    <row r="65" spans="3:16" x14ac:dyDescent="0.35">
      <c r="D65" s="155">
        <f>J13</f>
        <v>2017</v>
      </c>
      <c r="E65" s="10" t="s">
        <v>68</v>
      </c>
      <c r="F65" s="10">
        <v>100</v>
      </c>
      <c r="G65" s="140"/>
      <c r="H65" s="156">
        <f>(SUM(J69:J76)+SUM(K69:K76)+SUM(L69:L76)-SUM(I69:I76))*F65/100</f>
        <v>134000</v>
      </c>
      <c r="I65" s="157"/>
      <c r="J65" s="158"/>
      <c r="K65" s="159"/>
      <c r="L65" s="157"/>
      <c r="N65" s="148"/>
      <c r="O65" s="148"/>
    </row>
    <row r="66" spans="3:16" x14ac:dyDescent="0.35">
      <c r="D66" s="73"/>
      <c r="E66" s="10" t="s">
        <v>69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x14ac:dyDescent="0.35">
      <c r="D67" s="73"/>
      <c r="E67" s="10" t="s">
        <v>70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x14ac:dyDescent="0.35">
      <c r="C68" s="42" t="s">
        <v>71</v>
      </c>
      <c r="D68" s="73"/>
      <c r="E68" s="41" t="s">
        <v>72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x14ac:dyDescent="0.35">
      <c r="D69" s="73"/>
      <c r="E69" s="79" t="str">
        <f>D18</f>
        <v>Rederi AS</v>
      </c>
      <c r="F69" s="79"/>
      <c r="G69" s="17">
        <v>50</v>
      </c>
      <c r="H69" s="156"/>
      <c r="I69" s="157">
        <f t="shared" ref="I69:I76" si="15">(J69+K69+L69)*G69/100</f>
        <v>36500</v>
      </c>
      <c r="J69" s="158">
        <f>SUM(D44:D52)*K13/100</f>
        <v>70000</v>
      </c>
      <c r="K69" s="159">
        <f>D53*K13/100</f>
        <v>2000</v>
      </c>
      <c r="L69" s="157">
        <f>(D54+D55+D56+D57)*K13/100</f>
        <v>1000</v>
      </c>
      <c r="N69" s="160">
        <f>(J69+K69+L69)-I69</f>
        <v>36500</v>
      </c>
      <c r="O69" s="161">
        <f>(N69/($H$65+$H$66+$H$67))*100</f>
        <v>27.238805970149254</v>
      </c>
    </row>
    <row r="70" spans="3:16" x14ac:dyDescent="0.35">
      <c r="D70" s="73"/>
      <c r="E70" s="79" t="str">
        <f>E18</f>
        <v>Tekn.lev.</v>
      </c>
      <c r="F70" s="79"/>
      <c r="G70" s="17">
        <v>50</v>
      </c>
      <c r="H70" s="156"/>
      <c r="I70" s="157">
        <f t="shared" si="15"/>
        <v>64500</v>
      </c>
      <c r="J70" s="158">
        <f>SUM(E44:E52)*K13/100</f>
        <v>126000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64500</v>
      </c>
      <c r="O70" s="161">
        <f>(N70/($H$65+$H$66+$H$67))*100</f>
        <v>48.134328358208954</v>
      </c>
    </row>
    <row r="71" spans="3:16" x14ac:dyDescent="0.35">
      <c r="D71" s="73"/>
      <c r="E71" s="79" t="str">
        <f>F18</f>
        <v>Consult AS</v>
      </c>
      <c r="F71" s="79"/>
      <c r="G71" s="17">
        <v>50</v>
      </c>
      <c r="H71" s="156"/>
      <c r="I71" s="157">
        <f t="shared" si="15"/>
        <v>33000</v>
      </c>
      <c r="J71" s="158">
        <f>SUM(F44:F52)*K13/100</f>
        <v>63000</v>
      </c>
      <c r="K71" s="159">
        <f>F53*K13/100</f>
        <v>2000</v>
      </c>
      <c r="L71" s="157">
        <f>(F54+F55+F56+F57)*K13/100</f>
        <v>1000</v>
      </c>
      <c r="N71" s="160">
        <f t="shared" si="16"/>
        <v>33000</v>
      </c>
      <c r="O71" s="161">
        <f t="shared" ref="O71:O76" si="17">(N71/($H$65+$H$66+$H$67))*100</f>
        <v>24.626865671641792</v>
      </c>
    </row>
    <row r="72" spans="3:16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x14ac:dyDescent="0.35">
      <c r="D77" s="155">
        <f>J14</f>
        <v>2018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268000</v>
      </c>
      <c r="I77" s="157"/>
      <c r="J77" s="158"/>
      <c r="K77" s="159"/>
      <c r="L77" s="157"/>
      <c r="N77" s="148"/>
      <c r="O77" s="161"/>
    </row>
    <row r="78" spans="3:16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x14ac:dyDescent="0.35">
      <c r="D80" s="73"/>
      <c r="E80" s="41" t="s">
        <v>72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x14ac:dyDescent="0.35">
      <c r="D81" s="73"/>
      <c r="E81" s="79" t="str">
        <f t="shared" ref="E81:E91" si="18">E69</f>
        <v>Rederi AS</v>
      </c>
      <c r="F81" s="79"/>
      <c r="G81" s="17">
        <v>50</v>
      </c>
      <c r="H81" s="156"/>
      <c r="I81" s="157">
        <f t="shared" ref="I81:I88" si="19">(J81+K81+L81)*G81/100</f>
        <v>73000</v>
      </c>
      <c r="J81" s="158">
        <f>SUM(D44:D52)*K14/100</f>
        <v>140000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73000</v>
      </c>
      <c r="O81" s="161">
        <f>(N81/($H$77+$H$78+$H$79))*100</f>
        <v>27.238805970149254</v>
      </c>
    </row>
    <row r="82" spans="4:16" x14ac:dyDescent="0.35">
      <c r="D82" s="73"/>
      <c r="E82" s="79" t="str">
        <f t="shared" si="18"/>
        <v>Tekn.lev.</v>
      </c>
      <c r="F82" s="79"/>
      <c r="G82" s="17">
        <v>50</v>
      </c>
      <c r="H82" s="156"/>
      <c r="I82" s="157">
        <f t="shared" si="19"/>
        <v>129000</v>
      </c>
      <c r="J82" s="158">
        <f>SUM(E44:E52)*K14/100</f>
        <v>252000</v>
      </c>
      <c r="K82" s="159">
        <f>E53*K14/100</f>
        <v>4000</v>
      </c>
      <c r="L82" s="157">
        <f>(E54+E55+E56+E57)*K14/100</f>
        <v>2000</v>
      </c>
      <c r="N82" s="160">
        <f t="shared" si="20"/>
        <v>129000</v>
      </c>
      <c r="O82" s="161">
        <f t="shared" ref="O82:O88" si="21">(N82/($H$77+$H$78+$H$79))*100</f>
        <v>48.134328358208954</v>
      </c>
    </row>
    <row r="83" spans="4:16" x14ac:dyDescent="0.35">
      <c r="D83" s="73"/>
      <c r="E83" s="79" t="str">
        <f t="shared" si="18"/>
        <v>Consult AS</v>
      </c>
      <c r="F83" s="79"/>
      <c r="G83" s="17">
        <v>50</v>
      </c>
      <c r="H83" s="156"/>
      <c r="I83" s="157">
        <f t="shared" si="19"/>
        <v>66000</v>
      </c>
      <c r="J83" s="158">
        <f>SUM(F44:F52)*K14/100</f>
        <v>126000</v>
      </c>
      <c r="K83" s="159">
        <f>F53*K14/100</f>
        <v>4000</v>
      </c>
      <c r="L83" s="157">
        <f>(F54+F55+F56+F57)*K14/100</f>
        <v>2000</v>
      </c>
      <c r="N83" s="160">
        <f t="shared" si="20"/>
        <v>66000</v>
      </c>
      <c r="O83" s="161">
        <f t="shared" si="21"/>
        <v>24.626865671641792</v>
      </c>
    </row>
    <row r="84" spans="4:16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x14ac:dyDescent="0.35">
      <c r="D89" s="155">
        <f>J15</f>
        <v>2019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268000</v>
      </c>
      <c r="I89" s="157"/>
      <c r="J89" s="158"/>
      <c r="K89" s="159"/>
      <c r="L89" s="157"/>
      <c r="N89" s="148"/>
      <c r="O89" s="161"/>
    </row>
    <row r="90" spans="4:16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x14ac:dyDescent="0.35">
      <c r="D92" s="73"/>
      <c r="E92" s="41" t="s">
        <v>72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x14ac:dyDescent="0.35">
      <c r="D93" s="73"/>
      <c r="E93" s="79" t="str">
        <f t="shared" ref="E93:E103" si="22">E81</f>
        <v>Rederi AS</v>
      </c>
      <c r="F93" s="79"/>
      <c r="G93" s="17">
        <v>50</v>
      </c>
      <c r="H93" s="156"/>
      <c r="I93" s="157">
        <f t="shared" ref="I93:I100" si="23">(J93+K93+L93)*G93/100</f>
        <v>73000</v>
      </c>
      <c r="J93" s="158">
        <f>SUM(D44:D52)*K15/100</f>
        <v>140000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73000</v>
      </c>
      <c r="O93" s="161">
        <f>(N93/($H$89+$H$90+$H$91))*100</f>
        <v>27.238805970149254</v>
      </c>
    </row>
    <row r="94" spans="4:16" x14ac:dyDescent="0.35">
      <c r="D94" s="73"/>
      <c r="E94" s="79" t="str">
        <f t="shared" si="22"/>
        <v>Tekn.lev.</v>
      </c>
      <c r="F94" s="79"/>
      <c r="G94" s="17">
        <v>50</v>
      </c>
      <c r="H94" s="156"/>
      <c r="I94" s="157">
        <f t="shared" si="23"/>
        <v>129000</v>
      </c>
      <c r="J94" s="158">
        <f>SUM(E44:E52)*K15/100</f>
        <v>252000</v>
      </c>
      <c r="K94" s="159">
        <f>E53*K15/100</f>
        <v>4000</v>
      </c>
      <c r="L94" s="157">
        <f>(E54+E55+E56+E57)*K15/100</f>
        <v>2000</v>
      </c>
      <c r="N94" s="160">
        <f t="shared" si="24"/>
        <v>129000</v>
      </c>
      <c r="O94" s="161">
        <f t="shared" ref="O94:O100" si="25">(N94/($H$89+$H$90))*100</f>
        <v>48.134328358208954</v>
      </c>
    </row>
    <row r="95" spans="4:16" x14ac:dyDescent="0.35">
      <c r="D95" s="73"/>
      <c r="E95" s="79" t="str">
        <f t="shared" si="22"/>
        <v>Consult AS</v>
      </c>
      <c r="F95" s="79"/>
      <c r="G95" s="17">
        <v>50</v>
      </c>
      <c r="H95" s="156"/>
      <c r="I95" s="157">
        <f t="shared" si="23"/>
        <v>66000</v>
      </c>
      <c r="J95" s="158">
        <f>SUM(F44:F52)*K15/100</f>
        <v>126000</v>
      </c>
      <c r="K95" s="159">
        <f>F53*K15/100</f>
        <v>4000</v>
      </c>
      <c r="L95" s="157">
        <f>(F54+F55+F56+F57)*K15/100</f>
        <v>2000</v>
      </c>
      <c r="N95" s="160">
        <f t="shared" si="24"/>
        <v>66000</v>
      </c>
      <c r="O95" s="161">
        <f t="shared" si="25"/>
        <v>24.626865671641792</v>
      </c>
    </row>
    <row r="96" spans="4:16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x14ac:dyDescent="0.35">
      <c r="D101" s="155">
        <f>J16</f>
        <v>2020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x14ac:dyDescent="0.35">
      <c r="D104" s="73"/>
      <c r="E104" s="41" t="s">
        <v>72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x14ac:dyDescent="0.35">
      <c r="D105" s="73"/>
      <c r="E105" s="79" t="str">
        <f t="shared" ref="E105:E112" si="26">E93</f>
        <v>Rederi AS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x14ac:dyDescent="0.35">
      <c r="D106" s="73"/>
      <c r="E106" s="79" t="str">
        <f t="shared" si="26"/>
        <v>Tekn.lev.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x14ac:dyDescent="0.35">
      <c r="D107" s="73"/>
      <c r="E107" s="79" t="str">
        <f t="shared" si="26"/>
        <v>Consult AS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thickBot="1" x14ac:dyDescent="0.4">
      <c r="D113" s="169"/>
      <c r="E113" s="170" t="s">
        <v>40</v>
      </c>
      <c r="F113" s="170"/>
      <c r="G113" s="171"/>
      <c r="H113" s="172">
        <f>SUM(H65:H112)</f>
        <v>670000</v>
      </c>
      <c r="I113" s="173">
        <f>SUM(I65:I112)</f>
        <v>670000</v>
      </c>
      <c r="J113" s="174">
        <f>SUM(J65:J112)</f>
        <v>1295000</v>
      </c>
      <c r="K113" s="175">
        <f>SUM(K65:K112)</f>
        <v>30000</v>
      </c>
      <c r="L113" s="173">
        <f>SUM(L65:L112)</f>
        <v>15000</v>
      </c>
      <c r="N113" s="176">
        <f>SUM(N69:N112)</f>
        <v>670000</v>
      </c>
      <c r="O113" s="177"/>
    </row>
    <row r="114" spans="2:19" x14ac:dyDescent="0.35">
      <c r="D114" s="55"/>
      <c r="E114" s="79" t="s">
        <v>73</v>
      </c>
      <c r="F114" s="55"/>
      <c r="G114" s="55"/>
      <c r="H114" s="178">
        <f>H113+I113</f>
        <v>1340000</v>
      </c>
      <c r="I114" s="97" t="s">
        <v>74</v>
      </c>
      <c r="J114" s="97"/>
      <c r="K114" s="97"/>
      <c r="L114" s="55"/>
    </row>
    <row r="115" spans="2:19" x14ac:dyDescent="0.35">
      <c r="D115" s="55"/>
      <c r="E115" s="79" t="s">
        <v>75</v>
      </c>
      <c r="F115" s="55"/>
      <c r="G115" s="55"/>
      <c r="H115" s="178">
        <f>J113+K113+L113</f>
        <v>1340000</v>
      </c>
      <c r="I115" s="97" t="s">
        <v>76</v>
      </c>
      <c r="J115" s="97"/>
      <c r="K115" s="97"/>
      <c r="L115" s="55"/>
    </row>
    <row r="116" spans="2:19" x14ac:dyDescent="0.35">
      <c r="D116" s="55"/>
      <c r="E116" s="79" t="s">
        <v>77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" thickBot="1" x14ac:dyDescent="0.4">
      <c r="H117" s="86"/>
    </row>
    <row r="118" spans="2:19" ht="15.5" x14ac:dyDescent="0.35">
      <c r="B118" s="180" t="s">
        <v>78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x14ac:dyDescent="0.35">
      <c r="B120" s="73"/>
      <c r="C120" s="79" t="s">
        <v>23</v>
      </c>
      <c r="D120" s="185">
        <f>J13</f>
        <v>2017</v>
      </c>
      <c r="E120" s="186"/>
      <c r="F120" s="186"/>
      <c r="G120" s="186"/>
      <c r="H120" s="187">
        <f>J14</f>
        <v>2018</v>
      </c>
      <c r="I120" s="188"/>
      <c r="J120" s="188"/>
      <c r="K120" s="186"/>
      <c r="L120" s="187">
        <f>J15</f>
        <v>2019</v>
      </c>
      <c r="M120" s="186"/>
      <c r="N120" s="186"/>
      <c r="O120" s="189"/>
      <c r="P120" s="187">
        <f>J16</f>
        <v>2020</v>
      </c>
      <c r="Q120" s="186"/>
      <c r="R120" s="186"/>
      <c r="S120" s="190"/>
    </row>
    <row r="121" spans="2:19" ht="15" thickBot="1" x14ac:dyDescent="0.4">
      <c r="B121" s="149"/>
      <c r="C121" s="150"/>
      <c r="D121" s="191" t="s">
        <v>79</v>
      </c>
      <c r="E121" s="192" t="s">
        <v>80</v>
      </c>
      <c r="F121" s="192" t="s">
        <v>81</v>
      </c>
      <c r="G121" s="192" t="s">
        <v>82</v>
      </c>
      <c r="H121" s="192" t="s">
        <v>79</v>
      </c>
      <c r="I121" s="192" t="s">
        <v>80</v>
      </c>
      <c r="J121" s="192" t="s">
        <v>81</v>
      </c>
      <c r="K121" s="192" t="s">
        <v>82</v>
      </c>
      <c r="L121" s="192" t="s">
        <v>79</v>
      </c>
      <c r="M121" s="192" t="s">
        <v>80</v>
      </c>
      <c r="N121" s="192" t="s">
        <v>81</v>
      </c>
      <c r="O121" s="193" t="s">
        <v>82</v>
      </c>
      <c r="P121" s="192" t="s">
        <v>79</v>
      </c>
      <c r="Q121" s="192" t="s">
        <v>80</v>
      </c>
      <c r="R121" s="192" t="s">
        <v>81</v>
      </c>
      <c r="S121" s="194" t="s">
        <v>82</v>
      </c>
    </row>
    <row r="122" spans="2:19" ht="15.5" x14ac:dyDescent="0.35">
      <c r="B122" s="195" t="str">
        <f t="shared" ref="B122:C130" si="30">B29</f>
        <v xml:space="preserve"> 1.1</v>
      </c>
      <c r="C122" s="196" t="str">
        <f t="shared" si="30"/>
        <v>Utarbeide spesifikasjoner</v>
      </c>
      <c r="D122" s="32"/>
      <c r="E122" s="33"/>
      <c r="F122" s="33"/>
      <c r="G122" s="33" t="s">
        <v>83</v>
      </c>
      <c r="H122" s="33" t="s">
        <v>83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.5" x14ac:dyDescent="0.35">
      <c r="B123" s="195" t="str">
        <f t="shared" si="30"/>
        <v xml:space="preserve"> 1.2</v>
      </c>
      <c r="C123" s="196" t="str">
        <f t="shared" si="30"/>
        <v>Konseptutvikling</v>
      </c>
      <c r="D123" s="32"/>
      <c r="E123" s="33"/>
      <c r="F123" s="33"/>
      <c r="G123" s="33"/>
      <c r="H123" s="33" t="s">
        <v>83</v>
      </c>
      <c r="I123" s="33" t="s">
        <v>83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.5" x14ac:dyDescent="0.35">
      <c r="B124" s="195" t="str">
        <f t="shared" si="30"/>
        <v xml:space="preserve"> 1.3</v>
      </c>
      <c r="C124" s="196" t="str">
        <f t="shared" si="30"/>
        <v>Engineering - utarbeide byggeunderlag</v>
      </c>
      <c r="D124" s="32"/>
      <c r="E124" s="33"/>
      <c r="F124" s="33"/>
      <c r="G124" s="33"/>
      <c r="H124" s="33"/>
      <c r="I124" s="33" t="s">
        <v>83</v>
      </c>
      <c r="J124" s="33" t="s">
        <v>83</v>
      </c>
      <c r="K124" s="33" t="s">
        <v>83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.5" x14ac:dyDescent="0.35">
      <c r="B125" s="195" t="str">
        <f t="shared" si="30"/>
        <v xml:space="preserve"> 1.4</v>
      </c>
      <c r="C125" s="196" t="str">
        <f t="shared" si="30"/>
        <v>Priskalkyle</v>
      </c>
      <c r="D125" s="32"/>
      <c r="E125" s="33"/>
      <c r="F125" s="33"/>
      <c r="G125" s="33"/>
      <c r="H125" s="33"/>
      <c r="I125" s="33"/>
      <c r="J125" s="33"/>
      <c r="K125" s="33" t="s">
        <v>83</v>
      </c>
      <c r="L125" s="33" t="s">
        <v>83</v>
      </c>
      <c r="M125" s="33"/>
      <c r="N125" s="33"/>
      <c r="O125" s="39"/>
      <c r="P125" s="33"/>
      <c r="Q125" s="33"/>
      <c r="R125" s="33"/>
      <c r="S125" s="34"/>
    </row>
    <row r="126" spans="2:19" ht="15.5" x14ac:dyDescent="0.35">
      <c r="B126" s="195" t="str">
        <f t="shared" si="30"/>
        <v xml:space="preserve"> 1.5</v>
      </c>
      <c r="C126" s="196" t="str">
        <f t="shared" si="30"/>
        <v>Kost/nytteanalyse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.5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.5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.5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.5" x14ac:dyDescent="0.35">
      <c r="B130" s="195" t="str">
        <f t="shared" si="30"/>
        <v xml:space="preserve"> 1.9</v>
      </c>
      <c r="C130" s="196" t="str">
        <f t="shared" si="30"/>
        <v>Prosjektledelse og rapportering</v>
      </c>
      <c r="D130" s="32"/>
      <c r="E130" s="33"/>
      <c r="F130" s="33"/>
      <c r="G130" s="33" t="s">
        <v>83</v>
      </c>
      <c r="H130" s="33" t="s">
        <v>83</v>
      </c>
      <c r="I130" s="33" t="s">
        <v>83</v>
      </c>
      <c r="J130" s="33" t="s">
        <v>83</v>
      </c>
      <c r="K130" s="33" t="s">
        <v>83</v>
      </c>
      <c r="L130" s="33" t="s">
        <v>83</v>
      </c>
      <c r="M130" s="33"/>
      <c r="N130" s="33"/>
      <c r="O130" s="39"/>
      <c r="P130" s="33"/>
      <c r="Q130" s="33"/>
      <c r="R130" s="33"/>
      <c r="S130" s="34"/>
    </row>
    <row r="131" spans="2:19" ht="16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</sheetData>
  <sheetProtection password="FD4C" sheet="1"/>
  <pageMargins left="0.11811023622047245" right="0.11811023622047245" top="0.35433070866141736" bottom="0.15748031496062992" header="0.31496062992125984" footer="0.31496062992125984"/>
  <pageSetup paperSize="9" scale="4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131"/>
  <sheetViews>
    <sheetView topLeftCell="A97" zoomScale="75" zoomScaleNormal="75" workbookViewId="0">
      <selection activeCell="C105" sqref="C105"/>
    </sheetView>
  </sheetViews>
  <sheetFormatPr baseColWidth="10" defaultColWidth="11.453125" defaultRowHeight="14.5" x14ac:dyDescent="0.35"/>
  <cols>
    <col min="1" max="1" width="11.7265625" style="42" customWidth="1"/>
    <col min="2" max="2" width="5.7265625" style="42" customWidth="1"/>
    <col min="3" max="3" width="50.7265625" style="42" customWidth="1"/>
    <col min="4" max="12" width="11.7265625" style="42" customWidth="1"/>
    <col min="13" max="16384" width="11.453125" style="42"/>
  </cols>
  <sheetData>
    <row r="2" spans="1:11" ht="15.5" x14ac:dyDescent="0.35">
      <c r="A2" s="43"/>
      <c r="B2" s="44"/>
    </row>
    <row r="4" spans="1:11" ht="23.5" x14ac:dyDescent="0.55000000000000004">
      <c r="B4" s="45" t="s">
        <v>0</v>
      </c>
    </row>
    <row r="5" spans="1:11" ht="23.5" x14ac:dyDescent="0.55000000000000004">
      <c r="A5" s="46"/>
      <c r="B5" s="45" t="s">
        <v>1</v>
      </c>
    </row>
    <row r="6" spans="1:11" ht="18.5" x14ac:dyDescent="0.45">
      <c r="A6" s="46"/>
      <c r="B6" s="47" t="s">
        <v>2</v>
      </c>
    </row>
    <row r="7" spans="1:11" ht="18.5" x14ac:dyDescent="0.45">
      <c r="A7" s="46"/>
      <c r="B7" s="47" t="s">
        <v>3</v>
      </c>
    </row>
    <row r="8" spans="1:11" ht="18.5" x14ac:dyDescent="0.45">
      <c r="A8" s="46"/>
      <c r="C8" s="48"/>
    </row>
    <row r="9" spans="1:11" ht="23.5" x14ac:dyDescent="0.55000000000000004">
      <c r="B9" s="49" t="s">
        <v>4</v>
      </c>
      <c r="C9" s="50"/>
      <c r="D9" s="1" t="s">
        <v>5</v>
      </c>
      <c r="E9" s="2"/>
      <c r="F9" s="2"/>
      <c r="G9" s="2"/>
      <c r="H9" s="2"/>
      <c r="I9" s="2"/>
      <c r="J9" s="3"/>
      <c r="K9" s="3"/>
    </row>
    <row r="10" spans="1:11" ht="23.5" x14ac:dyDescent="0.55000000000000004">
      <c r="B10" s="49" t="s">
        <v>6</v>
      </c>
      <c r="C10" s="50"/>
      <c r="D10" s="4" t="s">
        <v>7</v>
      </c>
      <c r="E10" s="2"/>
      <c r="F10" s="2"/>
      <c r="G10" s="2"/>
      <c r="H10" s="2"/>
      <c r="I10" s="2"/>
      <c r="J10" s="3"/>
      <c r="K10" s="3"/>
    </row>
    <row r="11" spans="1:11" ht="15.5" x14ac:dyDescent="0.35">
      <c r="C11" s="43"/>
      <c r="D11" s="51"/>
      <c r="J11" s="52"/>
      <c r="K11" s="52"/>
    </row>
    <row r="12" spans="1:11" x14ac:dyDescent="0.35">
      <c r="J12" s="53" t="s">
        <v>8</v>
      </c>
    </row>
    <row r="13" spans="1:11" ht="15.5" x14ac:dyDescent="0.35">
      <c r="C13" s="43" t="s">
        <v>9</v>
      </c>
      <c r="D13" s="11">
        <v>42474</v>
      </c>
      <c r="E13" s="12"/>
      <c r="J13" s="5">
        <v>2017</v>
      </c>
      <c r="K13" s="5">
        <v>20</v>
      </c>
    </row>
    <row r="14" spans="1:11" ht="15.5" x14ac:dyDescent="0.35">
      <c r="C14" s="43" t="s">
        <v>10</v>
      </c>
      <c r="D14" s="6" t="s">
        <v>11</v>
      </c>
      <c r="E14" s="7"/>
      <c r="F14" s="7"/>
      <c r="G14" s="38" t="s">
        <v>12</v>
      </c>
      <c r="H14" s="54">
        <v>48099548</v>
      </c>
      <c r="J14" s="5">
        <v>2018</v>
      </c>
      <c r="K14" s="5">
        <v>40</v>
      </c>
    </row>
    <row r="15" spans="1:11" x14ac:dyDescent="0.35">
      <c r="D15" s="55"/>
      <c r="J15" s="5">
        <v>2019</v>
      </c>
      <c r="K15" s="5">
        <v>40</v>
      </c>
    </row>
    <row r="16" spans="1:11" x14ac:dyDescent="0.35">
      <c r="D16" s="55"/>
      <c r="J16" s="5">
        <v>2020</v>
      </c>
      <c r="K16" s="5">
        <v>0</v>
      </c>
    </row>
    <row r="17" spans="2:13" x14ac:dyDescent="0.35">
      <c r="J17" s="56" t="s">
        <v>13</v>
      </c>
      <c r="K17" s="57">
        <f>K13+K14+K15+K16</f>
        <v>100</v>
      </c>
    </row>
    <row r="18" spans="2:13" x14ac:dyDescent="0.35">
      <c r="B18" s="58" t="s">
        <v>14</v>
      </c>
      <c r="C18" s="59"/>
      <c r="D18" s="8" t="s">
        <v>15</v>
      </c>
      <c r="E18" s="8" t="s">
        <v>16</v>
      </c>
      <c r="F18" s="8" t="s">
        <v>17</v>
      </c>
      <c r="G18" s="8"/>
      <c r="H18" s="8"/>
      <c r="I18" s="8"/>
      <c r="J18" s="8"/>
      <c r="K18" s="8"/>
    </row>
    <row r="19" spans="2:13" x14ac:dyDescent="0.35">
      <c r="B19" s="60" t="s">
        <v>18</v>
      </c>
      <c r="C19" s="59"/>
      <c r="D19" s="8"/>
      <c r="E19" s="8"/>
      <c r="F19" s="8"/>
      <c r="G19" s="8"/>
      <c r="H19" s="8"/>
      <c r="I19" s="8"/>
      <c r="J19" s="8"/>
      <c r="K19" s="8"/>
    </row>
    <row r="20" spans="2:13" x14ac:dyDescent="0.35">
      <c r="B20" s="60" t="s">
        <v>19</v>
      </c>
      <c r="C20" s="59"/>
      <c r="D20" s="8"/>
      <c r="E20" s="8"/>
      <c r="F20" s="8"/>
      <c r="G20" s="8"/>
      <c r="H20" s="8"/>
      <c r="I20" s="8"/>
      <c r="J20" s="8"/>
      <c r="K20" s="8"/>
    </row>
    <row r="21" spans="2:13" x14ac:dyDescent="0.35">
      <c r="B21" s="58" t="s">
        <v>20</v>
      </c>
      <c r="C21" s="59"/>
      <c r="D21" s="8"/>
      <c r="E21" s="8"/>
      <c r="F21" s="8"/>
      <c r="G21" s="8"/>
      <c r="H21" s="8"/>
      <c r="I21" s="8"/>
      <c r="J21" s="8"/>
      <c r="K21" s="8"/>
    </row>
    <row r="22" spans="2:13" x14ac:dyDescent="0.35">
      <c r="B22" s="58" t="s">
        <v>21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4" spans="2:13" ht="15" thickBot="1" x14ac:dyDescent="0.4"/>
    <row r="25" spans="2:13" ht="15.5" x14ac:dyDescent="0.35">
      <c r="B25" s="61" t="s">
        <v>22</v>
      </c>
      <c r="C25" s="62"/>
      <c r="D25" s="63" t="str">
        <f>D18</f>
        <v>Rederi AS</v>
      </c>
      <c r="E25" s="64" t="str">
        <f>E18</f>
        <v>Tekn.lev.</v>
      </c>
      <c r="F25" s="64" t="str">
        <f>F18</f>
        <v>Consult AS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Totalt</v>
      </c>
    </row>
    <row r="26" spans="2:13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</row>
    <row r="27" spans="2:13" x14ac:dyDescent="0.35">
      <c r="B27" s="73"/>
      <c r="C27" s="74" t="s">
        <v>23</v>
      </c>
      <c r="D27" s="75" t="s">
        <v>24</v>
      </c>
      <c r="E27" s="76" t="s">
        <v>24</v>
      </c>
      <c r="F27" s="77" t="s">
        <v>24</v>
      </c>
      <c r="G27" s="77" t="s">
        <v>24</v>
      </c>
      <c r="H27" s="77" t="s">
        <v>24</v>
      </c>
      <c r="I27" s="77" t="s">
        <v>24</v>
      </c>
      <c r="J27" s="77" t="s">
        <v>24</v>
      </c>
      <c r="K27" s="77" t="s">
        <v>24</v>
      </c>
      <c r="L27" s="78" t="s">
        <v>24</v>
      </c>
    </row>
    <row r="28" spans="2:13" ht="15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</row>
    <row r="29" spans="2:13" x14ac:dyDescent="0.35">
      <c r="B29" s="84" t="s">
        <v>25</v>
      </c>
      <c r="C29" s="19" t="s">
        <v>26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</row>
    <row r="30" spans="2:13" x14ac:dyDescent="0.35">
      <c r="B30" s="85" t="s">
        <v>27</v>
      </c>
      <c r="C30" s="23" t="s">
        <v>28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</row>
    <row r="31" spans="2:13" x14ac:dyDescent="0.35">
      <c r="B31" s="85" t="s">
        <v>29</v>
      </c>
      <c r="C31" s="23" t="s">
        <v>30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</row>
    <row r="32" spans="2:13" x14ac:dyDescent="0.35">
      <c r="B32" s="85" t="s">
        <v>31</v>
      </c>
      <c r="C32" s="23" t="s">
        <v>32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</row>
    <row r="33" spans="2:19" x14ac:dyDescent="0.35">
      <c r="B33" s="85" t="s">
        <v>33</v>
      </c>
      <c r="C33" s="23" t="s">
        <v>34</v>
      </c>
      <c r="D33" s="20">
        <v>50</v>
      </c>
      <c r="E33" s="21">
        <v>50</v>
      </c>
      <c r="F33" s="22">
        <v>100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200</v>
      </c>
      <c r="M33" s="86"/>
    </row>
    <row r="34" spans="2:19" x14ac:dyDescent="0.35">
      <c r="B34" s="85" t="s">
        <v>35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</row>
    <row r="35" spans="2:19" x14ac:dyDescent="0.35">
      <c r="B35" s="87" t="s">
        <v>36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</row>
    <row r="36" spans="2:19" x14ac:dyDescent="0.35">
      <c r="B36" s="88" t="s">
        <v>37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</row>
    <row r="37" spans="2:19" x14ac:dyDescent="0.35">
      <c r="B37" s="93" t="s">
        <v>38</v>
      </c>
      <c r="C37" s="94" t="s">
        <v>39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19" ht="15" thickBot="1" x14ac:dyDescent="0.4">
      <c r="B38" s="95"/>
      <c r="C38" s="96" t="s">
        <v>40</v>
      </c>
      <c r="D38" s="27">
        <f>SUM(D29:D37)</f>
        <v>500</v>
      </c>
      <c r="E38" s="28">
        <f t="shared" ref="E38:L38" si="2">SUM(E29:E37)</f>
        <v>900</v>
      </c>
      <c r="F38" s="28">
        <f t="shared" si="2"/>
        <v>450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1850</v>
      </c>
    </row>
    <row r="39" spans="2:19" ht="15" thickBot="1" x14ac:dyDescent="0.4"/>
    <row r="40" spans="2:19" ht="15.5" x14ac:dyDescent="0.35">
      <c r="B40" s="61" t="s">
        <v>41</v>
      </c>
      <c r="C40" s="62"/>
      <c r="D40" s="98" t="str">
        <f t="shared" ref="D40:K40" si="3">D18</f>
        <v>Rederi AS</v>
      </c>
      <c r="E40" s="99" t="str">
        <f t="shared" si="3"/>
        <v>Tekn.lev.</v>
      </c>
      <c r="F40" s="99" t="str">
        <f t="shared" si="3"/>
        <v>Consult AS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42</v>
      </c>
    </row>
    <row r="41" spans="2:19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19" x14ac:dyDescent="0.35">
      <c r="B42" s="73"/>
      <c r="C42" s="74" t="s">
        <v>23</v>
      </c>
      <c r="D42" s="104" t="s">
        <v>43</v>
      </c>
      <c r="E42" s="105" t="s">
        <v>43</v>
      </c>
      <c r="F42" s="105" t="s">
        <v>43</v>
      </c>
      <c r="G42" s="105" t="s">
        <v>43</v>
      </c>
      <c r="H42" s="105" t="s">
        <v>43</v>
      </c>
      <c r="I42" s="105" t="s">
        <v>43</v>
      </c>
      <c r="J42" s="105" t="s">
        <v>43</v>
      </c>
      <c r="K42" s="105" t="s">
        <v>43</v>
      </c>
      <c r="L42" s="106" t="s">
        <v>43</v>
      </c>
    </row>
    <row r="43" spans="2:19" ht="15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19" x14ac:dyDescent="0.35">
      <c r="B44" s="84" t="str">
        <f t="shared" ref="B44:C52" si="4">B29</f>
        <v xml:space="preserve"> 1.1</v>
      </c>
      <c r="C44" s="110" t="str">
        <f t="shared" si="4"/>
        <v>Utarbeide spesifikasjoner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19" x14ac:dyDescent="0.35">
      <c r="B45" s="85" t="str">
        <f t="shared" si="4"/>
        <v xml:space="preserve"> 1.2</v>
      </c>
      <c r="C45" s="114" t="str">
        <f t="shared" si="4"/>
        <v>Konseptutvikling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19" x14ac:dyDescent="0.35">
      <c r="B46" s="85" t="str">
        <f t="shared" si="4"/>
        <v xml:space="preserve"> 1.3</v>
      </c>
      <c r="C46" s="114" t="str">
        <f t="shared" si="4"/>
        <v>Engineering - utarbeide byggeunderlag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19" x14ac:dyDescent="0.35">
      <c r="B47" s="85" t="str">
        <f t="shared" si="4"/>
        <v xml:space="preserve"> 1.4</v>
      </c>
      <c r="C47" s="114" t="str">
        <f t="shared" si="4"/>
        <v>Priskalkyle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19" x14ac:dyDescent="0.35">
      <c r="B48" s="85" t="str">
        <f t="shared" si="4"/>
        <v xml:space="preserve"> 1.5</v>
      </c>
      <c r="C48" s="118" t="str">
        <f t="shared" si="4"/>
        <v>Kost/nytteanalyse</v>
      </c>
      <c r="D48" s="115">
        <f t="shared" si="5"/>
        <v>35000</v>
      </c>
      <c r="E48" s="116">
        <f t="shared" si="6"/>
        <v>35000</v>
      </c>
      <c r="F48" s="116">
        <f t="shared" si="7"/>
        <v>70000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140000</v>
      </c>
    </row>
    <row r="49" spans="2:15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x14ac:dyDescent="0.35">
      <c r="B52" s="85" t="str">
        <f t="shared" si="4"/>
        <v xml:space="preserve"> 1.9</v>
      </c>
      <c r="C52" s="114" t="str">
        <f t="shared" si="4"/>
        <v>Prosjektledelse og rapportering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x14ac:dyDescent="0.35">
      <c r="B54" s="87"/>
      <c r="C54" s="119" t="s">
        <v>45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x14ac:dyDescent="0.35">
      <c r="B55" s="87"/>
      <c r="C55" s="119" t="s">
        <v>46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x14ac:dyDescent="0.35">
      <c r="B56" s="87"/>
      <c r="C56" s="119" t="s">
        <v>47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x14ac:dyDescent="0.35">
      <c r="B57" s="120"/>
      <c r="C57" s="121" t="s">
        <v>48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x14ac:dyDescent="0.35">
      <c r="B58" s="123"/>
      <c r="C58" s="124" t="s">
        <v>40</v>
      </c>
      <c r="D58" s="125">
        <f t="shared" ref="D58:L58" si="14">SUM(D44:D57)</f>
        <v>365000</v>
      </c>
      <c r="E58" s="126">
        <f t="shared" si="14"/>
        <v>645000</v>
      </c>
      <c r="F58" s="126">
        <f t="shared" si="14"/>
        <v>330000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1340000</v>
      </c>
      <c r="N58" s="86"/>
    </row>
    <row r="59" spans="2:15" ht="15" thickBot="1" x14ac:dyDescent="0.4">
      <c r="B59" s="128"/>
      <c r="C59" s="129" t="s">
        <v>49</v>
      </c>
      <c r="D59" s="130">
        <f>D58/L58</f>
        <v>0.27238805970149255</v>
      </c>
      <c r="E59" s="131">
        <f>E58/L58</f>
        <v>0.48134328358208955</v>
      </c>
      <c r="F59" s="131">
        <f>F58/L58</f>
        <v>0.2462686567164179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thickBot="1" x14ac:dyDescent="0.4"/>
    <row r="61" spans="2:15" ht="15" thickBot="1" x14ac:dyDescent="0.4">
      <c r="D61" s="133" t="s">
        <v>50</v>
      </c>
      <c r="E61" s="134"/>
      <c r="F61" s="134"/>
      <c r="G61" s="134"/>
      <c r="H61" s="135" t="s">
        <v>51</v>
      </c>
      <c r="I61" s="136"/>
      <c r="J61" s="137" t="s">
        <v>52</v>
      </c>
      <c r="K61" s="137"/>
      <c r="L61" s="136"/>
      <c r="N61" s="138"/>
      <c r="O61" s="139"/>
    </row>
    <row r="62" spans="2:15" x14ac:dyDescent="0.35">
      <c r="D62" s="73"/>
      <c r="E62" s="79"/>
      <c r="F62" s="79"/>
      <c r="G62" s="140"/>
      <c r="H62" s="73" t="s">
        <v>53</v>
      </c>
      <c r="I62" s="141" t="s">
        <v>54</v>
      </c>
      <c r="J62" s="79" t="s">
        <v>55</v>
      </c>
      <c r="K62" s="142" t="s">
        <v>56</v>
      </c>
      <c r="L62" s="141" t="s">
        <v>57</v>
      </c>
      <c r="N62" s="143" t="s">
        <v>58</v>
      </c>
      <c r="O62" s="144" t="s">
        <v>58</v>
      </c>
    </row>
    <row r="63" spans="2:15" x14ac:dyDescent="0.35">
      <c r="D63" s="73"/>
      <c r="E63" s="79" t="s">
        <v>14</v>
      </c>
      <c r="F63" s="79" t="s">
        <v>58</v>
      </c>
      <c r="G63" s="140" t="s">
        <v>59</v>
      </c>
      <c r="H63" s="73" t="s">
        <v>60</v>
      </c>
      <c r="I63" s="145" t="s">
        <v>59</v>
      </c>
      <c r="J63" s="79" t="s">
        <v>61</v>
      </c>
      <c r="K63" s="146" t="s">
        <v>62</v>
      </c>
      <c r="L63" s="145" t="s">
        <v>63</v>
      </c>
      <c r="N63" s="147" t="s">
        <v>64</v>
      </c>
      <c r="O63" s="148" t="s">
        <v>64</v>
      </c>
    </row>
    <row r="64" spans="2:15" ht="15" thickBot="1" x14ac:dyDescent="0.4">
      <c r="D64" s="149"/>
      <c r="E64" s="150"/>
      <c r="F64" s="150" t="s">
        <v>65</v>
      </c>
      <c r="G64" s="151" t="s">
        <v>66</v>
      </c>
      <c r="H64" s="149"/>
      <c r="I64" s="152"/>
      <c r="J64" s="150"/>
      <c r="K64" s="153"/>
      <c r="L64" s="152"/>
      <c r="N64" s="154" t="s">
        <v>67</v>
      </c>
      <c r="O64" s="154" t="s">
        <v>66</v>
      </c>
    </row>
    <row r="65" spans="3:16" x14ac:dyDescent="0.35">
      <c r="D65" s="155">
        <f>J13</f>
        <v>2017</v>
      </c>
      <c r="E65" s="10" t="s">
        <v>68</v>
      </c>
      <c r="F65" s="10">
        <v>100</v>
      </c>
      <c r="G65" s="140"/>
      <c r="H65" s="156">
        <f>(SUM(J69:J76)+SUM(K69:K76)+SUM(L69:L76)-SUM(I69:I76))*F65/100</f>
        <v>134000</v>
      </c>
      <c r="I65" s="157"/>
      <c r="J65" s="158"/>
      <c r="K65" s="159"/>
      <c r="L65" s="157"/>
      <c r="N65" s="148"/>
      <c r="O65" s="148"/>
    </row>
    <row r="66" spans="3:16" x14ac:dyDescent="0.35">
      <c r="D66" s="73"/>
      <c r="E66" s="10" t="s">
        <v>69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x14ac:dyDescent="0.35">
      <c r="D67" s="73"/>
      <c r="E67" s="10" t="s">
        <v>70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x14ac:dyDescent="0.35">
      <c r="C68" s="42" t="s">
        <v>71</v>
      </c>
      <c r="D68" s="73"/>
      <c r="E68" s="41" t="s">
        <v>72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x14ac:dyDescent="0.35">
      <c r="D69" s="73"/>
      <c r="E69" s="79" t="str">
        <f>D18</f>
        <v>Rederi AS</v>
      </c>
      <c r="F69" s="79"/>
      <c r="G69" s="17">
        <v>50</v>
      </c>
      <c r="H69" s="156"/>
      <c r="I69" s="157">
        <f t="shared" ref="I69:I76" si="15">(J69+K69+L69)*G69/100</f>
        <v>36500</v>
      </c>
      <c r="J69" s="158">
        <f>SUM(D44:D52)*K13/100</f>
        <v>70000</v>
      </c>
      <c r="K69" s="159">
        <f>D53*K13/100</f>
        <v>2000</v>
      </c>
      <c r="L69" s="157">
        <f>(D54+D55+D56+D57)*K13/100</f>
        <v>1000</v>
      </c>
      <c r="N69" s="160">
        <f>(J69+K69+L69)-I69</f>
        <v>36500</v>
      </c>
      <c r="O69" s="161">
        <f>(N69/($H$65+$H$66+$H$67))*100</f>
        <v>27.238805970149254</v>
      </c>
    </row>
    <row r="70" spans="3:16" x14ac:dyDescent="0.35">
      <c r="D70" s="73"/>
      <c r="E70" s="79" t="str">
        <f>E18</f>
        <v>Tekn.lev.</v>
      </c>
      <c r="F70" s="79"/>
      <c r="G70" s="17">
        <v>50</v>
      </c>
      <c r="H70" s="156"/>
      <c r="I70" s="157">
        <f t="shared" si="15"/>
        <v>64500</v>
      </c>
      <c r="J70" s="158">
        <f>SUM(E44:E52)*K13/100</f>
        <v>126000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64500</v>
      </c>
      <c r="O70" s="161">
        <f>(N70/($H$65+$H$66+$H$67))*100</f>
        <v>48.134328358208954</v>
      </c>
    </row>
    <row r="71" spans="3:16" x14ac:dyDescent="0.35">
      <c r="D71" s="73"/>
      <c r="E71" s="79" t="str">
        <f>F18</f>
        <v>Consult AS</v>
      </c>
      <c r="F71" s="79"/>
      <c r="G71" s="17">
        <v>50</v>
      </c>
      <c r="H71" s="156"/>
      <c r="I71" s="157">
        <f t="shared" si="15"/>
        <v>33000</v>
      </c>
      <c r="J71" s="158">
        <f>SUM(F44:F52)*K13/100</f>
        <v>63000</v>
      </c>
      <c r="K71" s="159">
        <f>F53*K13/100</f>
        <v>2000</v>
      </c>
      <c r="L71" s="157">
        <f>(F54+F55+F56+F57)*K13/100</f>
        <v>1000</v>
      </c>
      <c r="N71" s="160">
        <f t="shared" si="16"/>
        <v>33000</v>
      </c>
      <c r="O71" s="161">
        <f t="shared" ref="O71:O76" si="17">(N71/($H$65+$H$66+$H$67))*100</f>
        <v>24.626865671641792</v>
      </c>
    </row>
    <row r="72" spans="3:16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x14ac:dyDescent="0.35">
      <c r="D77" s="155">
        <f>J14</f>
        <v>2018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268000</v>
      </c>
      <c r="I77" s="157"/>
      <c r="J77" s="158"/>
      <c r="K77" s="159"/>
      <c r="L77" s="157"/>
      <c r="N77" s="148"/>
      <c r="O77" s="161"/>
    </row>
    <row r="78" spans="3:16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x14ac:dyDescent="0.35">
      <c r="D80" s="73"/>
      <c r="E80" s="41" t="s">
        <v>72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x14ac:dyDescent="0.35">
      <c r="D81" s="73"/>
      <c r="E81" s="79" t="str">
        <f t="shared" ref="E81:E91" si="18">E69</f>
        <v>Rederi AS</v>
      </c>
      <c r="F81" s="79"/>
      <c r="G81" s="17">
        <v>50</v>
      </c>
      <c r="H81" s="156"/>
      <c r="I81" s="157">
        <f t="shared" ref="I81:I88" si="19">(J81+K81+L81)*G81/100</f>
        <v>73000</v>
      </c>
      <c r="J81" s="158">
        <f>SUM(D44:D52)*K14/100</f>
        <v>140000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73000</v>
      </c>
      <c r="O81" s="161">
        <f>(N81/($H$77+$H$78+$H$79))*100</f>
        <v>27.238805970149254</v>
      </c>
    </row>
    <row r="82" spans="4:16" x14ac:dyDescent="0.35">
      <c r="D82" s="73"/>
      <c r="E82" s="79" t="str">
        <f t="shared" si="18"/>
        <v>Tekn.lev.</v>
      </c>
      <c r="F82" s="79"/>
      <c r="G82" s="17">
        <v>50</v>
      </c>
      <c r="H82" s="156"/>
      <c r="I82" s="157">
        <f t="shared" si="19"/>
        <v>129000</v>
      </c>
      <c r="J82" s="158">
        <f>SUM(E44:E52)*K14/100</f>
        <v>252000</v>
      </c>
      <c r="K82" s="159">
        <f>E53*K14/100</f>
        <v>4000</v>
      </c>
      <c r="L82" s="157">
        <f>(E54+E55+E56+E57)*K14/100</f>
        <v>2000</v>
      </c>
      <c r="N82" s="160">
        <f t="shared" si="20"/>
        <v>129000</v>
      </c>
      <c r="O82" s="161">
        <f t="shared" ref="O82:O88" si="21">(N82/($H$77+$H$78+$H$79))*100</f>
        <v>48.134328358208954</v>
      </c>
    </row>
    <row r="83" spans="4:16" x14ac:dyDescent="0.35">
      <c r="D83" s="73"/>
      <c r="E83" s="79" t="str">
        <f t="shared" si="18"/>
        <v>Consult AS</v>
      </c>
      <c r="F83" s="79"/>
      <c r="G83" s="17">
        <v>50</v>
      </c>
      <c r="H83" s="156"/>
      <c r="I83" s="157">
        <f t="shared" si="19"/>
        <v>66000</v>
      </c>
      <c r="J83" s="158">
        <f>SUM(F44:F52)*K14/100</f>
        <v>126000</v>
      </c>
      <c r="K83" s="159">
        <f>F53*K14/100</f>
        <v>4000</v>
      </c>
      <c r="L83" s="157">
        <f>(F54+F55+F56+F57)*K14/100</f>
        <v>2000</v>
      </c>
      <c r="N83" s="160">
        <f t="shared" si="20"/>
        <v>66000</v>
      </c>
      <c r="O83" s="161">
        <f t="shared" si="21"/>
        <v>24.626865671641792</v>
      </c>
    </row>
    <row r="84" spans="4:16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x14ac:dyDescent="0.35">
      <c r="D89" s="155">
        <f>J15</f>
        <v>2019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268000</v>
      </c>
      <c r="I89" s="157"/>
      <c r="J89" s="158"/>
      <c r="K89" s="159"/>
      <c r="L89" s="157"/>
      <c r="N89" s="148"/>
      <c r="O89" s="161"/>
    </row>
    <row r="90" spans="4:16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x14ac:dyDescent="0.35">
      <c r="D92" s="73"/>
      <c r="E92" s="41" t="s">
        <v>72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x14ac:dyDescent="0.35">
      <c r="D93" s="73"/>
      <c r="E93" s="79" t="str">
        <f t="shared" ref="E93:E103" si="22">E81</f>
        <v>Rederi AS</v>
      </c>
      <c r="F93" s="79"/>
      <c r="G93" s="17">
        <v>50</v>
      </c>
      <c r="H93" s="156"/>
      <c r="I93" s="157">
        <f t="shared" ref="I93:I100" si="23">(J93+K93+L93)*G93/100</f>
        <v>73000</v>
      </c>
      <c r="J93" s="158">
        <f>SUM(D44:D52)*K15/100</f>
        <v>140000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73000</v>
      </c>
      <c r="O93" s="161">
        <f>(N93/($H$89+$H$90+$H$91))*100</f>
        <v>27.238805970149254</v>
      </c>
    </row>
    <row r="94" spans="4:16" x14ac:dyDescent="0.35">
      <c r="D94" s="73"/>
      <c r="E94" s="79" t="str">
        <f t="shared" si="22"/>
        <v>Tekn.lev.</v>
      </c>
      <c r="F94" s="79"/>
      <c r="G94" s="17">
        <v>50</v>
      </c>
      <c r="H94" s="156"/>
      <c r="I94" s="157">
        <f t="shared" si="23"/>
        <v>129000</v>
      </c>
      <c r="J94" s="158">
        <f>SUM(E44:E52)*K15/100</f>
        <v>252000</v>
      </c>
      <c r="K94" s="159">
        <f>E53*K15/100</f>
        <v>4000</v>
      </c>
      <c r="L94" s="157">
        <f>(E54+E55+E56+E57)*K15/100</f>
        <v>2000</v>
      </c>
      <c r="N94" s="160">
        <f t="shared" si="24"/>
        <v>129000</v>
      </c>
      <c r="O94" s="161">
        <f t="shared" ref="O94:O100" si="25">(N94/($H$89+$H$90))*100</f>
        <v>48.134328358208954</v>
      </c>
    </row>
    <row r="95" spans="4:16" x14ac:dyDescent="0.35">
      <c r="D95" s="73"/>
      <c r="E95" s="79" t="str">
        <f t="shared" si="22"/>
        <v>Consult AS</v>
      </c>
      <c r="F95" s="79"/>
      <c r="G95" s="17">
        <v>50</v>
      </c>
      <c r="H95" s="156"/>
      <c r="I95" s="157">
        <f t="shared" si="23"/>
        <v>66000</v>
      </c>
      <c r="J95" s="158">
        <f>SUM(F44:F52)*K15/100</f>
        <v>126000</v>
      </c>
      <c r="K95" s="159">
        <f>F53*K15/100</f>
        <v>4000</v>
      </c>
      <c r="L95" s="157">
        <f>(F54+F55+F56+F57)*K15/100</f>
        <v>2000</v>
      </c>
      <c r="N95" s="160">
        <f t="shared" si="24"/>
        <v>66000</v>
      </c>
      <c r="O95" s="161">
        <f t="shared" si="25"/>
        <v>24.626865671641792</v>
      </c>
    </row>
    <row r="96" spans="4:16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x14ac:dyDescent="0.35">
      <c r="D101" s="155">
        <f>J16</f>
        <v>2020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x14ac:dyDescent="0.35">
      <c r="D104" s="73"/>
      <c r="E104" s="41" t="s">
        <v>72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x14ac:dyDescent="0.35">
      <c r="D105" s="73"/>
      <c r="E105" s="79" t="str">
        <f t="shared" ref="E105:E112" si="26">E93</f>
        <v>Rederi AS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x14ac:dyDescent="0.35">
      <c r="D106" s="73"/>
      <c r="E106" s="79" t="str">
        <f t="shared" si="26"/>
        <v>Tekn.lev.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x14ac:dyDescent="0.35">
      <c r="D107" s="73"/>
      <c r="E107" s="79" t="str">
        <f t="shared" si="26"/>
        <v>Consult AS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thickBot="1" x14ac:dyDescent="0.4">
      <c r="D113" s="169"/>
      <c r="E113" s="170" t="s">
        <v>40</v>
      </c>
      <c r="F113" s="170"/>
      <c r="G113" s="171"/>
      <c r="H113" s="172">
        <f>SUM(H65:H112)</f>
        <v>670000</v>
      </c>
      <c r="I113" s="173">
        <f>SUM(I65:I112)</f>
        <v>670000</v>
      </c>
      <c r="J113" s="174">
        <f>SUM(J65:J112)</f>
        <v>1295000</v>
      </c>
      <c r="K113" s="175">
        <f>SUM(K65:K112)</f>
        <v>30000</v>
      </c>
      <c r="L113" s="173">
        <f>SUM(L65:L112)</f>
        <v>15000</v>
      </c>
      <c r="N113" s="176">
        <f>SUM(N69:N112)</f>
        <v>670000</v>
      </c>
      <c r="O113" s="177"/>
    </row>
    <row r="114" spans="2:19" x14ac:dyDescent="0.35">
      <c r="D114" s="55"/>
      <c r="E114" s="79" t="s">
        <v>73</v>
      </c>
      <c r="F114" s="55"/>
      <c r="G114" s="55"/>
      <c r="H114" s="178">
        <f>H113+I113</f>
        <v>1340000</v>
      </c>
      <c r="I114" s="97" t="s">
        <v>74</v>
      </c>
      <c r="J114" s="97"/>
      <c r="K114" s="97"/>
      <c r="L114" s="55"/>
    </row>
    <row r="115" spans="2:19" x14ac:dyDescent="0.35">
      <c r="D115" s="55"/>
      <c r="E115" s="79" t="s">
        <v>75</v>
      </c>
      <c r="F115" s="55"/>
      <c r="G115" s="55"/>
      <c r="H115" s="178">
        <f>J113+K113+L113</f>
        <v>1340000</v>
      </c>
      <c r="I115" s="97" t="s">
        <v>76</v>
      </c>
      <c r="J115" s="97"/>
      <c r="K115" s="97"/>
      <c r="L115" s="55"/>
    </row>
    <row r="116" spans="2:19" x14ac:dyDescent="0.35">
      <c r="D116" s="55"/>
      <c r="E116" s="79" t="s">
        <v>77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" thickBot="1" x14ac:dyDescent="0.4">
      <c r="H117" s="86"/>
    </row>
    <row r="118" spans="2:19" ht="15.5" x14ac:dyDescent="0.35">
      <c r="B118" s="180" t="s">
        <v>78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x14ac:dyDescent="0.35">
      <c r="B120" s="73"/>
      <c r="C120" s="79" t="s">
        <v>23</v>
      </c>
      <c r="D120" s="185">
        <f>J13</f>
        <v>2017</v>
      </c>
      <c r="E120" s="186"/>
      <c r="F120" s="186"/>
      <c r="G120" s="186"/>
      <c r="H120" s="187">
        <f>J14</f>
        <v>2018</v>
      </c>
      <c r="I120" s="188"/>
      <c r="J120" s="188"/>
      <c r="K120" s="186"/>
      <c r="L120" s="187">
        <f>J15</f>
        <v>2019</v>
      </c>
      <c r="M120" s="186"/>
      <c r="N120" s="186"/>
      <c r="O120" s="189"/>
      <c r="P120" s="187">
        <f>J16</f>
        <v>2020</v>
      </c>
      <c r="Q120" s="186"/>
      <c r="R120" s="186"/>
      <c r="S120" s="190"/>
    </row>
    <row r="121" spans="2:19" ht="15" thickBot="1" x14ac:dyDescent="0.4">
      <c r="B121" s="149"/>
      <c r="C121" s="150"/>
      <c r="D121" s="191" t="s">
        <v>79</v>
      </c>
      <c r="E121" s="192" t="s">
        <v>80</v>
      </c>
      <c r="F121" s="192" t="s">
        <v>81</v>
      </c>
      <c r="G121" s="192" t="s">
        <v>82</v>
      </c>
      <c r="H121" s="192" t="s">
        <v>79</v>
      </c>
      <c r="I121" s="192" t="s">
        <v>80</v>
      </c>
      <c r="J121" s="192" t="s">
        <v>81</v>
      </c>
      <c r="K121" s="192" t="s">
        <v>82</v>
      </c>
      <c r="L121" s="192" t="s">
        <v>79</v>
      </c>
      <c r="M121" s="192" t="s">
        <v>80</v>
      </c>
      <c r="N121" s="192" t="s">
        <v>81</v>
      </c>
      <c r="O121" s="193" t="s">
        <v>82</v>
      </c>
      <c r="P121" s="192" t="s">
        <v>79</v>
      </c>
      <c r="Q121" s="192" t="s">
        <v>80</v>
      </c>
      <c r="R121" s="192" t="s">
        <v>81</v>
      </c>
      <c r="S121" s="194" t="s">
        <v>82</v>
      </c>
    </row>
    <row r="122" spans="2:19" ht="15.5" x14ac:dyDescent="0.35">
      <c r="B122" s="195" t="str">
        <f t="shared" ref="B122:C130" si="30">B29</f>
        <v xml:space="preserve"> 1.1</v>
      </c>
      <c r="C122" s="196" t="str">
        <f t="shared" si="30"/>
        <v>Utarbeide spesifikasjoner</v>
      </c>
      <c r="D122" s="32"/>
      <c r="E122" s="33"/>
      <c r="F122" s="33"/>
      <c r="G122" s="33" t="s">
        <v>83</v>
      </c>
      <c r="H122" s="33" t="s">
        <v>83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.5" x14ac:dyDescent="0.35">
      <c r="B123" s="195" t="str">
        <f t="shared" si="30"/>
        <v xml:space="preserve"> 1.2</v>
      </c>
      <c r="C123" s="196" t="str">
        <f t="shared" si="30"/>
        <v>Konseptutvikling</v>
      </c>
      <c r="D123" s="32"/>
      <c r="E123" s="33"/>
      <c r="F123" s="33"/>
      <c r="G123" s="33"/>
      <c r="H123" s="33" t="s">
        <v>83</v>
      </c>
      <c r="I123" s="33" t="s">
        <v>83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.5" x14ac:dyDescent="0.35">
      <c r="B124" s="195" t="str">
        <f t="shared" si="30"/>
        <v xml:space="preserve"> 1.3</v>
      </c>
      <c r="C124" s="196" t="str">
        <f t="shared" si="30"/>
        <v>Engineering - utarbeide byggeunderlag</v>
      </c>
      <c r="D124" s="32"/>
      <c r="E124" s="33"/>
      <c r="F124" s="33"/>
      <c r="G124" s="33"/>
      <c r="H124" s="33"/>
      <c r="I124" s="33" t="s">
        <v>83</v>
      </c>
      <c r="J124" s="33" t="s">
        <v>83</v>
      </c>
      <c r="K124" s="33" t="s">
        <v>83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.5" x14ac:dyDescent="0.35">
      <c r="B125" s="195" t="str">
        <f t="shared" si="30"/>
        <v xml:space="preserve"> 1.4</v>
      </c>
      <c r="C125" s="196" t="str">
        <f t="shared" si="30"/>
        <v>Priskalkyle</v>
      </c>
      <c r="D125" s="32"/>
      <c r="E125" s="33"/>
      <c r="F125" s="33"/>
      <c r="G125" s="33"/>
      <c r="H125" s="33"/>
      <c r="I125" s="33"/>
      <c r="J125" s="33"/>
      <c r="K125" s="33" t="s">
        <v>83</v>
      </c>
      <c r="L125" s="33" t="s">
        <v>83</v>
      </c>
      <c r="M125" s="33"/>
      <c r="N125" s="33"/>
      <c r="O125" s="39"/>
      <c r="P125" s="33"/>
      <c r="Q125" s="33"/>
      <c r="R125" s="33"/>
      <c r="S125" s="34"/>
    </row>
    <row r="126" spans="2:19" ht="15.5" x14ac:dyDescent="0.35">
      <c r="B126" s="195" t="str">
        <f t="shared" si="30"/>
        <v xml:space="preserve"> 1.5</v>
      </c>
      <c r="C126" s="196" t="str">
        <f t="shared" si="30"/>
        <v>Kost/nytteanalyse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.5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.5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.5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.5" x14ac:dyDescent="0.35">
      <c r="B130" s="195" t="str">
        <f t="shared" si="30"/>
        <v xml:space="preserve"> 1.9</v>
      </c>
      <c r="C130" s="196" t="str">
        <f t="shared" si="30"/>
        <v>Prosjektledelse og rapportering</v>
      </c>
      <c r="D130" s="32"/>
      <c r="E130" s="33"/>
      <c r="F130" s="33"/>
      <c r="G130" s="33" t="s">
        <v>83</v>
      </c>
      <c r="H130" s="33" t="s">
        <v>83</v>
      </c>
      <c r="I130" s="33" t="s">
        <v>83</v>
      </c>
      <c r="J130" s="33" t="s">
        <v>83</v>
      </c>
      <c r="K130" s="33" t="s">
        <v>83</v>
      </c>
      <c r="L130" s="33" t="s">
        <v>83</v>
      </c>
      <c r="M130" s="33"/>
      <c r="N130" s="33"/>
      <c r="O130" s="39"/>
      <c r="P130" s="33"/>
      <c r="Q130" s="33"/>
      <c r="R130" s="33"/>
      <c r="S130" s="34"/>
    </row>
    <row r="131" spans="2:19" ht="16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</sheetData>
  <sheetProtection password="FD4C" sheet="1"/>
  <pageMargins left="0.11811023622047245" right="0.11811023622047245" top="0.35433070866141736" bottom="0.15748031496062992" header="0.31496062992125984" footer="0.31496062992125984"/>
  <pageSetup paperSize="9" scale="4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7265625" defaultRowHeight="14.5" x14ac:dyDescent="0.35"/>
  <cols>
    <col min="1" max="256" width="11.4531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94726F532D7C40B69198FD96D25658" ma:contentTypeVersion="2" ma:contentTypeDescription="Opprett et nytt dokument." ma:contentTypeScope="" ma:versionID="382e147b68fe6f65d32678760608a477">
  <xsd:schema xmlns:xsd="http://www.w3.org/2001/XMLSchema" xmlns:xs="http://www.w3.org/2001/XMLSchema" xmlns:p="http://schemas.microsoft.com/office/2006/metadata/properties" xmlns:ns2="9a28bb7c-23c2-4153-8c7e-ef09b9f6899e" targetNamespace="http://schemas.microsoft.com/office/2006/metadata/properties" ma:root="true" ma:fieldsID="d3206bae9246a14a8f8be2859f632b80" ns2:_="">
    <xsd:import namespace="9a28bb7c-23c2-4153-8c7e-ef09b9f68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8bb7c-23c2-4153-8c7e-ef09b9f68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A6D10-FBD3-46E2-9BB6-1D606397B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70E3A0-69E1-47F8-9912-8A1CB387C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28bb7c-23c2-4153-8c7e-ef09b9f68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Fase 1</vt:lpstr>
      <vt:lpstr>Fase 2</vt:lpstr>
      <vt:lpstr>Fase 3</vt:lpstr>
      <vt:lpstr>Fase 4</vt:lpstr>
      <vt:lpstr>Fase 5</vt:lpstr>
      <vt:lpstr>Ark5</vt:lpstr>
      <vt:lpstr>'Fase 1'!Utskriftsområde</vt:lpstr>
      <vt:lpstr>'Fase 2'!Utskriftsområde</vt:lpstr>
      <vt:lpstr>'Fase 3'!Utskriftsområde</vt:lpstr>
      <vt:lpstr>'Fase 4'!Utskriftsområde</vt:lpstr>
      <vt:lpstr>'Fase 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Roar Pedersen</dc:creator>
  <cp:keywords/>
  <dc:description/>
  <cp:lastModifiedBy>Lorena Gallart Jornet</cp:lastModifiedBy>
  <cp:revision/>
  <dcterms:created xsi:type="dcterms:W3CDTF">2014-01-17T14:30:44Z</dcterms:created>
  <dcterms:modified xsi:type="dcterms:W3CDTF">2018-06-19T12:32:15Z</dcterms:modified>
  <cp:category/>
  <cp:contentStatus/>
</cp:coreProperties>
</file>